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tabRatio="714" activeTab="4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D17" i="4" l="1"/>
  <c r="F64" i="1" l="1"/>
  <c r="G64" i="1"/>
  <c r="H64" i="1"/>
  <c r="I64" i="1"/>
  <c r="F63" i="1"/>
  <c r="G63" i="1"/>
  <c r="H63" i="1"/>
  <c r="I63" i="1"/>
  <c r="E16" i="1"/>
  <c r="D47" i="4"/>
  <c r="E67" i="1" s="1"/>
  <c r="I68" i="6"/>
  <c r="J68" i="6"/>
  <c r="K68" i="6"/>
  <c r="L68" i="6"/>
  <c r="I70" i="6"/>
  <c r="J70" i="6"/>
  <c r="K70" i="6"/>
  <c r="L70" i="6"/>
  <c r="I71" i="6"/>
  <c r="J71" i="6"/>
  <c r="K71" i="6"/>
  <c r="L71" i="6"/>
  <c r="I72" i="6"/>
  <c r="J72" i="6"/>
  <c r="K72" i="6"/>
  <c r="L72" i="6"/>
  <c r="H73" i="6"/>
  <c r="I73" i="6"/>
  <c r="J73" i="6"/>
  <c r="K73" i="6"/>
  <c r="L73" i="6"/>
  <c r="G67" i="6"/>
  <c r="G73" i="6" s="1"/>
  <c r="J63" i="6"/>
  <c r="K63" i="6"/>
  <c r="L63" i="6"/>
  <c r="I26" i="6"/>
  <c r="J26" i="6"/>
  <c r="K26" i="6"/>
  <c r="L26" i="6"/>
  <c r="H26" i="6"/>
  <c r="I23" i="6"/>
  <c r="J23" i="6"/>
  <c r="K23" i="6"/>
  <c r="L23" i="6"/>
  <c r="I25" i="6"/>
  <c r="J25" i="6"/>
  <c r="K25" i="6"/>
  <c r="L25" i="6"/>
  <c r="G13" i="6"/>
  <c r="G16" i="6"/>
  <c r="G14" i="6"/>
  <c r="D46" i="4"/>
  <c r="E65" i="1" s="1"/>
  <c r="J69" i="6" l="1"/>
  <c r="I69" i="6"/>
  <c r="L69" i="6"/>
  <c r="K69" i="6"/>
  <c r="I24" i="6"/>
  <c r="C22" i="7"/>
  <c r="K24" i="6"/>
  <c r="L24" i="6"/>
  <c r="J24" i="6"/>
  <c r="G26" i="6"/>
  <c r="D22" i="4"/>
  <c r="E14" i="1" s="1"/>
  <c r="F46" i="4"/>
  <c r="G65" i="1" s="1"/>
  <c r="G46" i="4"/>
  <c r="H65" i="1" s="1"/>
  <c r="H46" i="4"/>
  <c r="I65" i="1" s="1"/>
  <c r="F48" i="4"/>
  <c r="G48" i="4"/>
  <c r="H48" i="4"/>
  <c r="E46" i="4"/>
  <c r="F65" i="1" s="1"/>
  <c r="F47" i="4"/>
  <c r="G67" i="1" s="1"/>
  <c r="G47" i="4"/>
  <c r="H67" i="1" s="1"/>
  <c r="H47" i="4"/>
  <c r="I67" i="1" s="1"/>
  <c r="E47" i="4"/>
  <c r="F67" i="1" s="1"/>
  <c r="F24" i="4"/>
  <c r="G24" i="4"/>
  <c r="H24" i="4"/>
  <c r="F23" i="4"/>
  <c r="G16" i="1" s="1"/>
  <c r="G23" i="4"/>
  <c r="H16" i="1" s="1"/>
  <c r="H23" i="4"/>
  <c r="F22" i="4"/>
  <c r="G14" i="1" s="1"/>
  <c r="E19" i="7" s="1"/>
  <c r="G22" i="4"/>
  <c r="H14" i="1" s="1"/>
  <c r="F19" i="7" s="1"/>
  <c r="H22" i="4"/>
  <c r="I14" i="1" s="1"/>
  <c r="G19" i="7" s="1"/>
  <c r="E23" i="4"/>
  <c r="F16" i="1" s="1"/>
  <c r="E22" i="4"/>
  <c r="F14" i="1" s="1"/>
  <c r="D19" i="7" s="1"/>
  <c r="E24" i="4"/>
  <c r="H62" i="1" l="1"/>
  <c r="J67" i="1"/>
  <c r="J65" i="1"/>
  <c r="E21" i="4"/>
  <c r="F21" i="4"/>
  <c r="E22" i="7"/>
  <c r="H43" i="4"/>
  <c r="I66" i="1" s="1"/>
  <c r="I62" i="1" s="1"/>
  <c r="F43" i="4"/>
  <c r="G66" i="1" s="1"/>
  <c r="G62" i="1" s="1"/>
  <c r="J14" i="1"/>
  <c r="H21" i="4"/>
  <c r="I16" i="1"/>
  <c r="J16" i="1" s="1"/>
  <c r="G21" i="4"/>
  <c r="D22" i="7"/>
  <c r="F22" i="7"/>
  <c r="G43" i="4"/>
  <c r="H66" i="1" s="1"/>
  <c r="G10" i="6"/>
  <c r="G22" i="7" l="1"/>
  <c r="B22" i="7" s="1"/>
  <c r="F25" i="6"/>
  <c r="H25" i="6"/>
  <c r="F23" i="6"/>
  <c r="G22" i="6"/>
  <c r="G21" i="6"/>
  <c r="G9" i="6"/>
  <c r="F15" i="1"/>
  <c r="G15" i="1"/>
  <c r="H15" i="1"/>
  <c r="I15" i="1"/>
  <c r="I13" i="1" l="1"/>
  <c r="G18" i="7"/>
  <c r="G13" i="1"/>
  <c r="E18" i="7"/>
  <c r="H13" i="1"/>
  <c r="F18" i="7"/>
  <c r="F13" i="1"/>
  <c r="F24" i="6"/>
  <c r="I63" i="6" l="1"/>
  <c r="E38" i="4"/>
  <c r="E48" i="4" s="1"/>
  <c r="E43" i="4" s="1"/>
  <c r="F66" i="1" s="1"/>
  <c r="D18" i="7" l="1"/>
  <c r="F62" i="1"/>
  <c r="D16" i="4"/>
  <c r="D24" i="4" s="1"/>
  <c r="D21" i="4" s="1"/>
  <c r="H17" i="6" l="1"/>
  <c r="H23" i="6" s="1"/>
  <c r="H24" i="6" s="1"/>
  <c r="G20" i="6" l="1"/>
  <c r="G66" i="6" l="1"/>
  <c r="D43" i="4"/>
  <c r="E66" i="1" s="1"/>
  <c r="J66" i="1" s="1"/>
  <c r="G65" i="6" l="1"/>
  <c r="G19" i="6" l="1"/>
  <c r="E15" i="1" l="1"/>
  <c r="C18" i="7" s="1"/>
  <c r="C64" i="3"/>
  <c r="J15" i="1" l="1"/>
  <c r="J13" i="1" s="1"/>
  <c r="E13" i="1"/>
  <c r="F72" i="6"/>
  <c r="F71" i="6"/>
  <c r="F69" i="6"/>
  <c r="F68" i="6"/>
  <c r="H60" i="6"/>
  <c r="H61" i="6"/>
  <c r="H62" i="6"/>
  <c r="H59" i="6"/>
  <c r="H71" i="6" s="1"/>
  <c r="D45" i="4"/>
  <c r="E64" i="1" s="1"/>
  <c r="J64" i="1" s="1"/>
  <c r="D44" i="4"/>
  <c r="E63" i="1" s="1"/>
  <c r="E62" i="1" s="1"/>
  <c r="D38" i="4"/>
  <c r="J63" i="1" l="1"/>
  <c r="J62" i="1" s="1"/>
  <c r="C19" i="7"/>
  <c r="G62" i="6"/>
  <c r="G72" i="6" s="1"/>
  <c r="H72" i="6"/>
  <c r="H68" i="6"/>
  <c r="G60" i="6"/>
  <c r="G70" i="6" s="1"/>
  <c r="H70" i="6"/>
  <c r="G59" i="6"/>
  <c r="G71" i="6" s="1"/>
  <c r="H63" i="6"/>
  <c r="G61" i="6"/>
  <c r="H69" i="6" l="1"/>
  <c r="G63" i="6"/>
  <c r="K62" i="3"/>
  <c r="L62" i="3" s="1"/>
  <c r="D69" i="3"/>
  <c r="C69" i="3"/>
  <c r="C83" i="3"/>
  <c r="G64" i="6" l="1"/>
  <c r="G68" i="6" s="1"/>
  <c r="G69" i="6" s="1"/>
  <c r="D48" i="4"/>
  <c r="D21" i="7" l="1"/>
  <c r="E21" i="7"/>
  <c r="F21" i="7"/>
  <c r="G21" i="7"/>
  <c r="C21" i="7"/>
  <c r="D20" i="7"/>
  <c r="E20" i="7"/>
  <c r="F20" i="7"/>
  <c r="G20" i="7"/>
  <c r="C20" i="7"/>
  <c r="G18" i="6" l="1"/>
  <c r="G25" i="6" s="1"/>
  <c r="G17" i="6"/>
  <c r="G15" i="6"/>
  <c r="G12" i="6"/>
  <c r="G11" i="6"/>
  <c r="G23" i="6" l="1"/>
  <c r="G24" i="6" s="1"/>
  <c r="B21" i="7" l="1"/>
  <c r="B20" i="7"/>
  <c r="B19" i="7"/>
  <c r="B18" i="7" l="1"/>
</calcChain>
</file>

<file path=xl/sharedStrings.xml><?xml version="1.0" encoding="utf-8"?>
<sst xmlns="http://schemas.openxmlformats.org/spreadsheetml/2006/main" count="701" uniqueCount="370">
  <si>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</si>
  <si>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</si>
  <si>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</si>
  <si>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</si>
  <si>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</si>
  <si>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</si>
  <si>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</si>
  <si>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</si>
  <si>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</si>
  <si>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</si>
  <si>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</si>
  <si>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</si>
  <si>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</si>
  <si>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</si>
  <si>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</si>
  <si>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</si>
  <si>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</si>
  <si>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</si>
  <si>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</si>
  <si>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</si>
  <si>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</si>
  <si>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</si>
  <si>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</si>
  <si>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</si>
  <si>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</si>
  <si>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</si>
  <si>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</si>
  <si>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</si>
  <si>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</si>
  <si>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</si>
  <si>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</si>
  <si>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</si>
  <si>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</si>
  <si>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</si>
  <si>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</si>
  <si>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</si>
  <si>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</si>
  <si>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</si>
  <si>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</si>
  <si>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</si>
  <si>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</si>
  <si>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</si>
  <si>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</si>
  <si>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</si>
  <si>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</si>
  <si>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</si>
  <si>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</si>
  <si>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</si>
  <si>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</si>
  <si>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</si>
  <si>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</si>
  <si>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</si>
  <si>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</si>
  <si>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</si>
  <si>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</si>
  <si>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</si>
  <si>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</si>
  <si>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</si>
  <si>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</si>
  <si>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</si>
  <si>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</si>
  <si>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</si>
  <si>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</si>
  <si>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</si>
  <si>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</si>
  <si>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</si>
  <si>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</si>
  <si>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</si>
  <si>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</si>
  <si>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</si>
  <si>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</si>
  <si>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</si>
  <si>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</si>
  <si>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</si>
  <si>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</si>
  <si>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</si>
  <si>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</si>
  <si>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</si>
  <si>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</si>
  <si>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</si>
  <si>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</si>
  <si>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</si>
  <si>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</si>
  <si>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</si>
  <si>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</si>
  <si>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</si>
  <si>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</si>
  <si>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</si>
  <si>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</si>
  <si>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</si>
  <si>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</si>
  <si>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</si>
  <si>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</si>
  <si>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</si>
  <si>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</si>
  <si>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</si>
  <si>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</si>
  <si>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</si>
  <si>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</si>
  <si>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</si>
  <si>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</si>
  <si>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</si>
  <si>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</si>
  <si>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</si>
  <si>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</si>
  <si>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</si>
  <si>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</si>
  <si>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</si>
  <si>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</si>
  <si>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</si>
  <si>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</si>
  <si>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</si>
  <si>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</si>
  <si>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</si>
  <si>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</si>
  <si>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</si>
  <si>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</si>
  <si>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</si>
  <si>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</si>
  <si>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</si>
  <si>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</si>
  <si>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</si>
  <si>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</si>
  <si>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</si>
  <si>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</si>
  <si>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</si>
  <si>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</si>
  <si>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</si>
  <si>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</si>
  <si>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</si>
  <si>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</si>
  <si>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</si>
  <si>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</si>
  <si>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</si>
  <si>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</si>
  <si>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</si>
  <si>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</si>
  <si>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</si>
  <si>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</si>
  <si>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к Постановлению Главы города Реутов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</si>
  <si>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</si>
  <si>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</si>
  <si>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</si>
  <si>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</si>
  <si>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</si>
  <si>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</si>
  <si>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</si>
  <si>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</si>
  <si>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</si>
  <si>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</si>
  <si>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</si>
  <si>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</si>
  <si>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</si>
  <si>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</si>
  <si>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</si>
  <si>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</si>
  <si>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</si>
  <si>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</si>
  <si>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</si>
  <si>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</si>
  <si>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</si>
  <si>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</si>
  <si>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</si>
  <si>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</si>
  <si>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</si>
  <si>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</si>
  <si>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</si>
  <si>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</si>
  <si>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</si>
  <si>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</si>
  <si>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</si>
  <si>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</si>
  <si>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</si>
  <si>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</si>
  <si>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</si>
  <si>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</si>
  <si>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</si>
  <si>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</si>
  <si>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</si>
  <si>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</si>
  <si>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</si>
  <si>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</si>
  <si>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</si>
  <si>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</si>
  <si>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</si>
  <si>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</si>
  <si>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</si>
  <si>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</si>
  <si>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</si>
  <si>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</si>
  <si>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</si>
  <si>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</si>
  <si>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</si>
  <si>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</si>
  <si>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</si>
  <si>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</si>
  <si>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</si>
  <si>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</si>
  <si>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</si>
  <si>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</si>
  <si>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</si>
  <si>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</si>
  <si>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</si>
  <si>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</si>
  <si>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</si>
  <si>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</si>
  <si>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</si>
  <si>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</si>
  <si>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</si>
  <si>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</si>
  <si>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</si>
  <si>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</si>
  <si>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</si>
  <si>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</si>
  <si>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</si>
  <si>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</si>
  <si>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</si>
  <si>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</si>
  <si>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</si>
  <si>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</si>
  <si>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</si>
  <si>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</si>
  <si>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</si>
  <si>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</si>
  <si>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</si>
  <si>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</si>
  <si>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</si>
  <si>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</si>
  <si>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</si>
  <si>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</si>
  <si>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</si>
  <si>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</si>
  <si>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</si>
  <si>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</si>
  <si>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</si>
  <si>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</si>
  <si>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</si>
  <si>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</si>
  <si>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</si>
  <si>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</si>
  <si>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</si>
  <si>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</si>
  <si>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</si>
  <si>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</si>
  <si>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</si>
  <si>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</si>
  <si>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</si>
  <si>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</si>
  <si>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</si>
  <si>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</si>
  <si>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</si>
  <si>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</si>
  <si>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</si>
  <si>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</si>
  <si>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</si>
  <si>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</si>
  <si>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</si>
  <si>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</si>
  <si>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</si>
  <si>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</si>
  <si>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</si>
  <si>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</si>
  <si>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</si>
  <si>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</si>
  <si>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</si>
  <si>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</si>
  <si>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</si>
  <si>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</si>
  <si>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</si>
  <si>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</si>
  <si>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</si>
  <si>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</si>
  <si>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</si>
  <si>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</si>
  <si>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</si>
  <si>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</si>
  <si>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</si>
  <si>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</si>
  <si>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</si>
  <si>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</si>
  <si>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</si>
  <si>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</si>
  <si>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</si>
  <si>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</si>
  <si>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от "_____" _________ 2015 года № _____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</si>
  <si>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</si>
  <si>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</si>
  <si>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</si>
  <si>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</si>
  <si>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</si>
  <si>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</si>
  <si>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</si>
  <si>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</si>
  <si>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</si>
  <si>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</si>
  <si>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</si>
  <si>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</si>
  <si>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</si>
  <si>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</si>
  <si>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</si>
  <si>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</si>
  <si>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</si>
  <si>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</si>
  <si>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</si>
  <si>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</si>
  <si>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</si>
  <si>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</si>
  <si>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</si>
  <si>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</si>
  <si>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</si>
  <si>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</si>
  <si>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</si>
  <si>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</si>
  <si>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</si>
  <si>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</si>
  <si>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</si>
  <si>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</si>
  <si>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</si>
  <si>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</si>
  <si>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</si>
  <si>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</si>
  <si>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</si>
  <si>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</si>
  <si>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</si>
  <si>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</si>
  <si>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</si>
  <si>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</si>
  <si>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</si>
  <si>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</si>
  <si>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</si>
  <si>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</si>
  <si>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</si>
  <si>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20/44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</si>
  <si>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</si>
  <si>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</si>
  <si>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</si>
  <si>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</si>
  <si>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</si>
  <si>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</si>
  <si>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</si>
  <si>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</si>
  <si>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</si>
  <si>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</si>
  <si>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</si>
  <si>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</si>
  <si>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</si>
  <si>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</si>
  <si>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</si>
  <si>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</si>
  <si>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</si>
  <si>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</si>
  <si>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</si>
  <si>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</si>
  <si>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</si>
  <si>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</si>
  <si>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</si>
  <si>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</si>
  <si>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</si>
  <si>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</si>
  <si>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</si>
  <si>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</si>
  <si>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</si>
  <si>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</si>
  <si>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</si>
  <si>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</si>
  <si>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</si>
  <si>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</si>
  <si>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</si>
  <si>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</si>
  <si>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Расходы на оплату электроэнергии систем уличного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</si>
</sst>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10" zoomScaleNormal="100" workbookViewId="0">
      <selection activeCell="E20" sqref="E20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67" t="s">
        <v>247</v>
      </c>
      <c r="G1" s="167"/>
      <c r="H1" s="167"/>
      <c r="I1" s="167"/>
    </row>
    <row r="2" spans="1:9" ht="15.75" x14ac:dyDescent="0.25">
      <c r="F2" s="167" t="s">
        <v>139</v>
      </c>
      <c r="G2" s="167"/>
      <c r="H2" s="167"/>
      <c r="I2" s="167"/>
    </row>
    <row r="3" spans="1:9" ht="32.25" customHeight="1" x14ac:dyDescent="0.25">
      <c r="F3" s="167" t="s">
        <v>284</v>
      </c>
      <c r="G3" s="167"/>
      <c r="H3" s="167"/>
      <c r="I3" s="167"/>
    </row>
    <row r="4" spans="1:9" x14ac:dyDescent="0.25">
      <c r="A4" s="169" t="s">
        <v>138</v>
      </c>
      <c r="B4" s="169"/>
      <c r="C4" s="169"/>
      <c r="D4" s="169"/>
      <c r="E4" s="169"/>
      <c r="F4" s="169"/>
      <c r="G4" s="169"/>
      <c r="H4" s="169"/>
      <c r="I4" s="169"/>
    </row>
    <row r="5" spans="1:9" x14ac:dyDescent="0.25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25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.75" x14ac:dyDescent="0.25">
      <c r="A7" s="2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4" t="s">
        <v>58</v>
      </c>
      <c r="B8" s="168" t="s">
        <v>115</v>
      </c>
      <c r="C8" s="168"/>
      <c r="D8" s="168"/>
      <c r="E8" s="168"/>
      <c r="F8" s="168"/>
      <c r="G8" s="168"/>
      <c r="H8" s="168"/>
      <c r="I8" s="168"/>
    </row>
    <row r="9" spans="1:9" ht="41.25" customHeight="1" x14ac:dyDescent="0.25">
      <c r="A9" s="4" t="s">
        <v>59</v>
      </c>
      <c r="B9" s="168" t="s">
        <v>60</v>
      </c>
      <c r="C9" s="168"/>
      <c r="D9" s="168"/>
      <c r="E9" s="168"/>
      <c r="F9" s="168"/>
      <c r="G9" s="168"/>
      <c r="H9" s="168"/>
      <c r="I9" s="168"/>
    </row>
    <row r="10" spans="1:9" ht="15.75" x14ac:dyDescent="0.25">
      <c r="A10" s="4" t="s">
        <v>61</v>
      </c>
      <c r="B10" s="168" t="s">
        <v>85</v>
      </c>
      <c r="C10" s="168"/>
      <c r="D10" s="168"/>
      <c r="E10" s="168"/>
      <c r="F10" s="168"/>
      <c r="G10" s="168"/>
      <c r="H10" s="168"/>
      <c r="I10" s="168"/>
    </row>
    <row r="11" spans="1:9" ht="24.75" customHeight="1" x14ac:dyDescent="0.25">
      <c r="A11" s="4" t="s">
        <v>62</v>
      </c>
      <c r="B11" s="168" t="s">
        <v>87</v>
      </c>
      <c r="C11" s="168"/>
      <c r="D11" s="168"/>
      <c r="E11" s="168"/>
      <c r="F11" s="168"/>
      <c r="G11" s="168"/>
      <c r="H11" s="168"/>
      <c r="I11" s="168"/>
    </row>
    <row r="12" spans="1:9" ht="30.75" customHeight="1" x14ac:dyDescent="0.25">
      <c r="A12" s="20" t="s">
        <v>63</v>
      </c>
      <c r="B12" s="168" t="s">
        <v>5</v>
      </c>
      <c r="C12" s="168"/>
      <c r="D12" s="168"/>
      <c r="E12" s="168"/>
      <c r="F12" s="168"/>
      <c r="G12" s="168"/>
      <c r="H12" s="168"/>
      <c r="I12" s="168"/>
    </row>
    <row r="13" spans="1:9" ht="15.75" x14ac:dyDescent="0.25">
      <c r="A13" s="4" t="s">
        <v>7</v>
      </c>
      <c r="B13" s="168" t="s">
        <v>8</v>
      </c>
      <c r="C13" s="168"/>
      <c r="D13" s="168"/>
      <c r="E13" s="168"/>
      <c r="F13" s="168"/>
      <c r="G13" s="168"/>
      <c r="H13" s="168"/>
      <c r="I13" s="168"/>
    </row>
    <row r="14" spans="1:9" ht="65.25" customHeight="1" x14ac:dyDescent="0.25">
      <c r="A14" s="4" t="s">
        <v>64</v>
      </c>
      <c r="B14" s="168" t="s">
        <v>116</v>
      </c>
      <c r="C14" s="168"/>
      <c r="D14" s="168"/>
      <c r="E14" s="168"/>
      <c r="F14" s="168"/>
      <c r="G14" s="168"/>
      <c r="H14" s="168"/>
      <c r="I14" s="168"/>
    </row>
    <row r="15" spans="1:9" ht="15.75" customHeight="1" x14ac:dyDescent="0.25">
      <c r="A15" s="158" t="s">
        <v>65</v>
      </c>
      <c r="B15" s="128" t="s">
        <v>12</v>
      </c>
      <c r="C15" s="129"/>
      <c r="D15" s="129"/>
      <c r="E15" s="129"/>
      <c r="F15" s="129"/>
      <c r="G15" s="129"/>
      <c r="H15" s="161"/>
      <c r="I15" s="162"/>
    </row>
    <row r="16" spans="1:9" ht="15.75" customHeight="1" x14ac:dyDescent="0.25">
      <c r="A16" s="158"/>
      <c r="B16" s="149" t="s">
        <v>20</v>
      </c>
      <c r="C16" s="159" t="s">
        <v>13</v>
      </c>
      <c r="D16" s="159" t="s">
        <v>14</v>
      </c>
      <c r="E16" s="159" t="s">
        <v>15</v>
      </c>
      <c r="F16" s="159" t="s">
        <v>16</v>
      </c>
      <c r="G16" s="161" t="s">
        <v>17</v>
      </c>
      <c r="H16" s="163"/>
      <c r="I16" s="164"/>
    </row>
    <row r="17" spans="1:10" ht="15.75" customHeight="1" x14ac:dyDescent="0.25">
      <c r="A17" s="158"/>
      <c r="B17" s="149"/>
      <c r="C17" s="160"/>
      <c r="D17" s="160"/>
      <c r="E17" s="160"/>
      <c r="F17" s="160"/>
      <c r="G17" s="165"/>
      <c r="H17" s="163"/>
      <c r="I17" s="164"/>
    </row>
    <row r="18" spans="1:10" ht="25.5" customHeight="1" x14ac:dyDescent="0.25">
      <c r="A18" s="22" t="s">
        <v>66</v>
      </c>
      <c r="B18" s="9">
        <f>SUM(C18:G18)</f>
        <v>572415.09999999986</v>
      </c>
      <c r="C18" s="6">
        <f>'Паспорт ПП'!E15+'Паспорт ПП'!E66</f>
        <v>160126.5</v>
      </c>
      <c r="D18" s="6">
        <f>'Паспорт ПП'!F15+'Паспорт ПП'!F66</f>
        <v>103442.39999999997</v>
      </c>
      <c r="E18" s="6">
        <f>'Паспорт ПП'!G15+'Паспорт ПП'!G66</f>
        <v>103442.39999999997</v>
      </c>
      <c r="F18" s="6">
        <f>'Паспорт ПП'!H15+'Паспорт ПП'!H66</f>
        <v>103442.39999999997</v>
      </c>
      <c r="G18" s="6">
        <f>'Паспорт ПП'!I15+'Паспорт ПП'!I66</f>
        <v>101961.39999999997</v>
      </c>
      <c r="H18" s="163"/>
      <c r="I18" s="164"/>
    </row>
    <row r="19" spans="1:10" ht="22.5" customHeight="1" x14ac:dyDescent="0.25">
      <c r="A19" s="22" t="s">
        <v>21</v>
      </c>
      <c r="B19" s="9">
        <f t="shared" ref="B19:B22" si="0">SUM(C19:G19)</f>
        <v>9791.2000000000007</v>
      </c>
      <c r="C19" s="6">
        <f>'Паспорт ПП'!E14+'Паспорт ПП'!E63</f>
        <v>6445.6</v>
      </c>
      <c r="D19" s="6">
        <f>'Паспорт ПП'!F14+'Паспорт ПП'!F63</f>
        <v>3345.6</v>
      </c>
      <c r="E19" s="6">
        <f>'Паспорт ПП'!G14+'Паспорт ПП'!G63</f>
        <v>0</v>
      </c>
      <c r="F19" s="6">
        <f>'Паспорт ПП'!H14+'Паспорт ПП'!H63</f>
        <v>0</v>
      </c>
      <c r="G19" s="6">
        <f>'Паспорт ПП'!I14+'Паспорт ПП'!I63</f>
        <v>0</v>
      </c>
      <c r="H19" s="163"/>
      <c r="I19" s="164"/>
    </row>
    <row r="20" spans="1:10" ht="29.25" customHeight="1" x14ac:dyDescent="0.25">
      <c r="A20" s="22" t="s">
        <v>132</v>
      </c>
      <c r="B20" s="9">
        <f t="shared" si="0"/>
        <v>917839.58999999985</v>
      </c>
      <c r="C20" s="6">
        <f>'Паспорт ПП'!E65</f>
        <v>213262.83</v>
      </c>
      <c r="D20" s="6">
        <f>'Паспорт ПП'!F65</f>
        <v>176144.19</v>
      </c>
      <c r="E20" s="6">
        <f>'Паспорт ПП'!G65</f>
        <v>176144.19</v>
      </c>
      <c r="F20" s="6">
        <f>'Паспорт ПП'!H65</f>
        <v>176144.19</v>
      </c>
      <c r="G20" s="6">
        <f>'Паспорт ПП'!I65</f>
        <v>176144.19</v>
      </c>
      <c r="H20" s="163"/>
      <c r="I20" s="164"/>
    </row>
    <row r="21" spans="1:10" ht="33" customHeight="1" x14ac:dyDescent="0.25">
      <c r="A21" s="22" t="s">
        <v>67</v>
      </c>
      <c r="B21" s="9">
        <f t="shared" si="0"/>
        <v>0</v>
      </c>
      <c r="C21" s="21">
        <f>'Паспорт ПП'!E64</f>
        <v>0</v>
      </c>
      <c r="D21" s="21">
        <f>'Паспорт ПП'!F64</f>
        <v>0</v>
      </c>
      <c r="E21" s="21">
        <f>'Паспорт ПП'!G64</f>
        <v>0</v>
      </c>
      <c r="F21" s="21">
        <f>'Паспорт ПП'!H64</f>
        <v>0</v>
      </c>
      <c r="G21" s="21">
        <f>'Паспорт ПП'!I64</f>
        <v>0</v>
      </c>
      <c r="H21" s="163"/>
      <c r="I21" s="164"/>
    </row>
    <row r="22" spans="1:10" ht="33" customHeight="1" x14ac:dyDescent="0.25">
      <c r="A22" s="22" t="s">
        <v>342</v>
      </c>
      <c r="B22" s="9">
        <f t="shared" si="0"/>
        <v>519800</v>
      </c>
      <c r="C22" s="6">
        <f>'Паспорт ПП'!E67+'Паспорт ПП'!E16</f>
        <v>99800</v>
      </c>
      <c r="D22" s="6">
        <f>'Паспорт ПП'!F67+'Паспорт ПП'!F16</f>
        <v>105000</v>
      </c>
      <c r="E22" s="6">
        <f>'Паспорт ПП'!G67+'Паспорт ПП'!G16</f>
        <v>105000</v>
      </c>
      <c r="F22" s="6">
        <f>'Паспорт ПП'!H67+'Паспорт ПП'!H16</f>
        <v>105000</v>
      </c>
      <c r="G22" s="6">
        <f>'Паспорт ПП'!I67+'Паспорт ПП'!I16</f>
        <v>105000</v>
      </c>
      <c r="H22" s="165"/>
      <c r="I22" s="166"/>
    </row>
    <row r="23" spans="1:10" ht="132" customHeight="1" x14ac:dyDescent="0.25">
      <c r="A23" s="25" t="s">
        <v>298</v>
      </c>
      <c r="B23" s="155" t="s">
        <v>84</v>
      </c>
      <c r="C23" s="156"/>
      <c r="D23" s="156"/>
      <c r="E23" s="156"/>
      <c r="F23" s="156"/>
      <c r="G23" s="156"/>
      <c r="H23" s="156"/>
      <c r="I23" s="157"/>
    </row>
    <row r="25" spans="1:10" ht="54.75" customHeight="1" x14ac:dyDescent="0.25">
      <c r="A25" s="59" t="s">
        <v>120</v>
      </c>
      <c r="B25" s="154" t="s">
        <v>121</v>
      </c>
      <c r="C25" s="154"/>
      <c r="D25" s="154"/>
      <c r="E25" s="154"/>
      <c r="F25" s="154"/>
      <c r="G25" s="154"/>
      <c r="H25" s="154"/>
      <c r="I25" s="154"/>
      <c r="J25" s="60"/>
    </row>
    <row r="26" spans="1:10" ht="43.5" customHeight="1" x14ac:dyDescent="0.25">
      <c r="A26" s="128" t="s">
        <v>141</v>
      </c>
      <c r="B26" s="129"/>
      <c r="C26" s="129"/>
      <c r="D26" s="129"/>
      <c r="E26" s="129"/>
      <c r="F26" s="129"/>
      <c r="G26" s="129"/>
      <c r="H26" s="129"/>
      <c r="I26" s="130"/>
    </row>
    <row r="27" spans="1:10" ht="112.5" customHeight="1" x14ac:dyDescent="0.25">
      <c r="A27" s="131" t="s">
        <v>146</v>
      </c>
      <c r="B27" s="132"/>
      <c r="C27" s="132"/>
      <c r="D27" s="132"/>
      <c r="E27" s="132"/>
      <c r="F27" s="132"/>
      <c r="G27" s="132"/>
      <c r="H27" s="132"/>
      <c r="I27" s="133"/>
    </row>
    <row r="28" spans="1:10" ht="67.5" customHeight="1" x14ac:dyDescent="0.25">
      <c r="A28" s="131" t="s">
        <v>147</v>
      </c>
      <c r="B28" s="132"/>
      <c r="C28" s="132"/>
      <c r="D28" s="132"/>
      <c r="E28" s="132"/>
      <c r="F28" s="132"/>
      <c r="G28" s="132"/>
      <c r="H28" s="132"/>
      <c r="I28" s="133"/>
    </row>
    <row r="29" spans="1:10" ht="15.75" x14ac:dyDescent="0.25">
      <c r="A29" s="131" t="s">
        <v>148</v>
      </c>
      <c r="B29" s="132"/>
      <c r="C29" s="132"/>
      <c r="D29" s="132"/>
      <c r="E29" s="132"/>
      <c r="F29" s="132"/>
      <c r="G29" s="132"/>
      <c r="H29" s="132"/>
      <c r="I29" s="133"/>
    </row>
    <row r="30" spans="1:10" ht="15.75" x14ac:dyDescent="0.25">
      <c r="A30" s="131" t="s">
        <v>149</v>
      </c>
      <c r="B30" s="132"/>
      <c r="C30" s="132"/>
      <c r="D30" s="132"/>
      <c r="E30" s="132"/>
      <c r="F30" s="132"/>
      <c r="G30" s="132"/>
      <c r="H30" s="132"/>
      <c r="I30" s="133"/>
    </row>
    <row r="31" spans="1:10" ht="36" customHeight="1" x14ac:dyDescent="0.25">
      <c r="A31" s="143" t="s">
        <v>140</v>
      </c>
      <c r="B31" s="144"/>
      <c r="C31" s="144"/>
      <c r="D31" s="144"/>
      <c r="E31" s="144"/>
      <c r="F31" s="144"/>
      <c r="G31" s="144"/>
      <c r="H31" s="144"/>
      <c r="I31" s="145"/>
    </row>
    <row r="32" spans="1:10" ht="33" customHeight="1" x14ac:dyDescent="0.25">
      <c r="A32" s="128" t="s">
        <v>142</v>
      </c>
      <c r="B32" s="129"/>
      <c r="C32" s="129"/>
      <c r="D32" s="129"/>
      <c r="E32" s="129"/>
      <c r="F32" s="129"/>
      <c r="G32" s="129"/>
      <c r="H32" s="129"/>
      <c r="I32" s="130"/>
    </row>
    <row r="33" spans="1:9" ht="33" customHeight="1" x14ac:dyDescent="0.25">
      <c r="A33" s="131" t="s">
        <v>144</v>
      </c>
      <c r="B33" s="132"/>
      <c r="C33" s="132"/>
      <c r="D33" s="132"/>
      <c r="E33" s="132"/>
      <c r="F33" s="132"/>
      <c r="G33" s="132"/>
      <c r="H33" s="132"/>
      <c r="I33" s="133"/>
    </row>
    <row r="34" spans="1:9" ht="15.75" x14ac:dyDescent="0.25">
      <c r="A34" s="131" t="s">
        <v>143</v>
      </c>
      <c r="B34" s="132"/>
      <c r="C34" s="132"/>
      <c r="D34" s="132"/>
      <c r="E34" s="132"/>
      <c r="F34" s="132"/>
      <c r="G34" s="132"/>
      <c r="H34" s="132"/>
      <c r="I34" s="133"/>
    </row>
    <row r="35" spans="1:9" ht="15.75" x14ac:dyDescent="0.25">
      <c r="A35" s="131" t="s">
        <v>145</v>
      </c>
      <c r="B35" s="132"/>
      <c r="C35" s="132"/>
      <c r="D35" s="132"/>
      <c r="E35" s="132"/>
      <c r="F35" s="132"/>
      <c r="G35" s="132"/>
      <c r="H35" s="132"/>
      <c r="I35" s="133"/>
    </row>
    <row r="36" spans="1:9" ht="48.75" customHeight="1" x14ac:dyDescent="0.25">
      <c r="A36" s="128" t="s">
        <v>172</v>
      </c>
      <c r="B36" s="129"/>
      <c r="C36" s="129"/>
      <c r="D36" s="129"/>
      <c r="E36" s="129"/>
      <c r="F36" s="129"/>
      <c r="G36" s="129"/>
      <c r="H36" s="129"/>
      <c r="I36" s="130"/>
    </row>
    <row r="37" spans="1:9" ht="15.75" x14ac:dyDescent="0.25">
      <c r="A37" s="146" t="s">
        <v>150</v>
      </c>
      <c r="B37" s="147"/>
      <c r="C37" s="147"/>
      <c r="D37" s="147"/>
      <c r="E37" s="147"/>
      <c r="F37" s="147"/>
      <c r="G37" s="147"/>
      <c r="H37" s="147"/>
      <c r="I37" s="148"/>
    </row>
    <row r="38" spans="1:9" ht="15.75" x14ac:dyDescent="0.25">
      <c r="A38" s="131" t="s">
        <v>269</v>
      </c>
      <c r="B38" s="132"/>
      <c r="C38" s="132"/>
      <c r="D38" s="132"/>
      <c r="E38" s="132"/>
      <c r="F38" s="132"/>
      <c r="G38" s="132"/>
      <c r="H38" s="132"/>
      <c r="I38" s="133"/>
    </row>
    <row r="39" spans="1:9" ht="15.75" x14ac:dyDescent="0.25">
      <c r="A39" s="131" t="s">
        <v>270</v>
      </c>
      <c r="B39" s="132"/>
      <c r="C39" s="132"/>
      <c r="D39" s="132"/>
      <c r="E39" s="132"/>
      <c r="F39" s="132"/>
      <c r="G39" s="132"/>
      <c r="H39" s="132"/>
      <c r="I39" s="133"/>
    </row>
    <row r="40" spans="1:9" ht="15.75" x14ac:dyDescent="0.25">
      <c r="A40" s="146" t="s">
        <v>151</v>
      </c>
      <c r="B40" s="147"/>
      <c r="C40" s="147"/>
      <c r="D40" s="147"/>
      <c r="E40" s="147"/>
      <c r="F40" s="147"/>
      <c r="G40" s="147"/>
      <c r="H40" s="147"/>
      <c r="I40" s="148"/>
    </row>
    <row r="41" spans="1:9" ht="15.75" x14ac:dyDescent="0.25">
      <c r="A41" s="131" t="s">
        <v>152</v>
      </c>
      <c r="B41" s="132"/>
      <c r="C41" s="132"/>
      <c r="D41" s="132"/>
      <c r="E41" s="132"/>
      <c r="F41" s="132"/>
      <c r="G41" s="132"/>
      <c r="H41" s="132"/>
      <c r="I41" s="133"/>
    </row>
    <row r="42" spans="1:9" ht="15.75" x14ac:dyDescent="0.25">
      <c r="A42" s="131" t="s">
        <v>153</v>
      </c>
      <c r="B42" s="132"/>
      <c r="C42" s="132"/>
      <c r="D42" s="132"/>
      <c r="E42" s="132"/>
      <c r="F42" s="132"/>
      <c r="G42" s="132"/>
      <c r="H42" s="132"/>
      <c r="I42" s="133"/>
    </row>
    <row r="43" spans="1:9" ht="15.75" x14ac:dyDescent="0.25">
      <c r="A43" s="131" t="s">
        <v>154</v>
      </c>
      <c r="B43" s="132"/>
      <c r="C43" s="132"/>
      <c r="D43" s="132"/>
      <c r="E43" s="132"/>
      <c r="F43" s="132"/>
      <c r="G43" s="132"/>
      <c r="H43" s="132"/>
      <c r="I43" s="133"/>
    </row>
    <row r="44" spans="1:9" ht="15.75" x14ac:dyDescent="0.25">
      <c r="A44" s="131" t="s">
        <v>155</v>
      </c>
      <c r="B44" s="132"/>
      <c r="C44" s="132"/>
      <c r="D44" s="132"/>
      <c r="E44" s="132"/>
      <c r="F44" s="132"/>
      <c r="G44" s="132"/>
      <c r="H44" s="132"/>
      <c r="I44" s="133"/>
    </row>
    <row r="45" spans="1:9" ht="15.75" x14ac:dyDescent="0.25">
      <c r="A45" s="146" t="s">
        <v>156</v>
      </c>
      <c r="B45" s="147"/>
      <c r="C45" s="147"/>
      <c r="D45" s="147"/>
      <c r="E45" s="147"/>
      <c r="F45" s="147"/>
      <c r="G45" s="147"/>
      <c r="H45" s="147"/>
      <c r="I45" s="148"/>
    </row>
    <row r="46" spans="1:9" ht="15.75" x14ac:dyDescent="0.25">
      <c r="A46" s="131" t="s">
        <v>157</v>
      </c>
      <c r="B46" s="132"/>
      <c r="C46" s="132"/>
      <c r="D46" s="132"/>
      <c r="E46" s="132"/>
      <c r="F46" s="132"/>
      <c r="G46" s="132"/>
      <c r="H46" s="132"/>
      <c r="I46" s="133"/>
    </row>
    <row r="47" spans="1:9" ht="15.75" x14ac:dyDescent="0.25">
      <c r="A47" s="131" t="s">
        <v>158</v>
      </c>
      <c r="B47" s="132"/>
      <c r="C47" s="132"/>
      <c r="D47" s="132"/>
      <c r="E47" s="132"/>
      <c r="F47" s="132"/>
      <c r="G47" s="132"/>
      <c r="H47" s="132"/>
      <c r="I47" s="133"/>
    </row>
    <row r="48" spans="1:9" ht="15" customHeight="1" x14ac:dyDescent="0.25">
      <c r="A48" s="131" t="s">
        <v>159</v>
      </c>
      <c r="B48" s="132"/>
      <c r="C48" s="132"/>
      <c r="D48" s="132"/>
      <c r="E48" s="132"/>
      <c r="F48" s="132"/>
      <c r="G48" s="132"/>
      <c r="H48" s="132"/>
      <c r="I48" s="133"/>
    </row>
    <row r="49" spans="1:9" ht="15" customHeight="1" x14ac:dyDescent="0.25">
      <c r="A49" s="146" t="s">
        <v>160</v>
      </c>
      <c r="B49" s="147"/>
      <c r="C49" s="147"/>
      <c r="D49" s="147"/>
      <c r="E49" s="147"/>
      <c r="F49" s="147"/>
      <c r="G49" s="147"/>
      <c r="H49" s="147"/>
      <c r="I49" s="148"/>
    </row>
    <row r="50" spans="1:9" ht="100.5" customHeight="1" x14ac:dyDescent="0.25">
      <c r="A50" s="131" t="s">
        <v>161</v>
      </c>
      <c r="B50" s="132"/>
      <c r="C50" s="132"/>
      <c r="D50" s="132"/>
      <c r="E50" s="132"/>
      <c r="F50" s="132"/>
      <c r="G50" s="132"/>
      <c r="H50" s="132"/>
      <c r="I50" s="133"/>
    </row>
    <row r="51" spans="1:9" ht="15.75" x14ac:dyDescent="0.25">
      <c r="A51" s="146" t="s">
        <v>162</v>
      </c>
      <c r="B51" s="147"/>
      <c r="C51" s="147"/>
      <c r="D51" s="147"/>
      <c r="E51" s="147"/>
      <c r="F51" s="147"/>
      <c r="G51" s="147"/>
      <c r="H51" s="147"/>
      <c r="I51" s="148"/>
    </row>
    <row r="52" spans="1:9" ht="30.75" customHeight="1" x14ac:dyDescent="0.25">
      <c r="A52" s="131" t="s">
        <v>163</v>
      </c>
      <c r="B52" s="132"/>
      <c r="C52" s="132"/>
      <c r="D52" s="132"/>
      <c r="E52" s="132"/>
      <c r="F52" s="132"/>
      <c r="G52" s="132"/>
      <c r="H52" s="132"/>
      <c r="I52" s="133"/>
    </row>
    <row r="53" spans="1:9" ht="38.25" customHeight="1" x14ac:dyDescent="0.25">
      <c r="A53" s="131" t="s">
        <v>164</v>
      </c>
      <c r="B53" s="132"/>
      <c r="C53" s="132"/>
      <c r="D53" s="132"/>
      <c r="E53" s="132"/>
      <c r="F53" s="132"/>
      <c r="G53" s="132"/>
      <c r="H53" s="132"/>
      <c r="I53" s="133"/>
    </row>
    <row r="54" spans="1:9" ht="15.75" x14ac:dyDescent="0.25">
      <c r="A54" s="146" t="s">
        <v>165</v>
      </c>
      <c r="B54" s="147"/>
      <c r="C54" s="147"/>
      <c r="D54" s="147"/>
      <c r="E54" s="147"/>
      <c r="F54" s="147"/>
      <c r="G54" s="147"/>
      <c r="H54" s="147"/>
      <c r="I54" s="148"/>
    </row>
    <row r="55" spans="1:9" ht="15.75" x14ac:dyDescent="0.25">
      <c r="A55" s="131" t="s">
        <v>166</v>
      </c>
      <c r="B55" s="132"/>
      <c r="C55" s="132"/>
      <c r="D55" s="132"/>
      <c r="E55" s="132"/>
      <c r="F55" s="132"/>
      <c r="G55" s="132"/>
      <c r="H55" s="132"/>
      <c r="I55" s="133"/>
    </row>
    <row r="56" spans="1:9" ht="15.75" x14ac:dyDescent="0.25">
      <c r="A56" s="131" t="s">
        <v>167</v>
      </c>
      <c r="B56" s="132"/>
      <c r="C56" s="132"/>
      <c r="D56" s="132"/>
      <c r="E56" s="132"/>
      <c r="F56" s="132"/>
      <c r="G56" s="132"/>
      <c r="H56" s="132"/>
      <c r="I56" s="133"/>
    </row>
    <row r="57" spans="1:9" ht="15.75" x14ac:dyDescent="0.25">
      <c r="A57" s="131" t="s">
        <v>168</v>
      </c>
      <c r="B57" s="132"/>
      <c r="C57" s="132"/>
      <c r="D57" s="132"/>
      <c r="E57" s="132"/>
      <c r="F57" s="132"/>
      <c r="G57" s="132"/>
      <c r="H57" s="132"/>
      <c r="I57" s="133"/>
    </row>
    <row r="58" spans="1:9" ht="15.75" x14ac:dyDescent="0.25">
      <c r="A58" s="146" t="s">
        <v>169</v>
      </c>
      <c r="B58" s="147"/>
      <c r="C58" s="147"/>
      <c r="D58" s="147"/>
      <c r="E58" s="147"/>
      <c r="F58" s="147"/>
      <c r="G58" s="147"/>
      <c r="H58" s="147"/>
      <c r="I58" s="148"/>
    </row>
    <row r="59" spans="1:9" ht="15.75" x14ac:dyDescent="0.25">
      <c r="A59" s="131" t="s">
        <v>170</v>
      </c>
      <c r="B59" s="132"/>
      <c r="C59" s="132"/>
      <c r="D59" s="132"/>
      <c r="E59" s="132"/>
      <c r="F59" s="132"/>
      <c r="G59" s="132"/>
      <c r="H59" s="132"/>
      <c r="I59" s="133"/>
    </row>
    <row r="60" spans="1:9" ht="15.75" x14ac:dyDescent="0.25">
      <c r="A60" s="131" t="s">
        <v>167</v>
      </c>
      <c r="B60" s="132"/>
      <c r="C60" s="132"/>
      <c r="D60" s="132"/>
      <c r="E60" s="132"/>
      <c r="F60" s="132"/>
      <c r="G60" s="132"/>
      <c r="H60" s="132"/>
      <c r="I60" s="133"/>
    </row>
    <row r="61" spans="1:9" ht="15.75" x14ac:dyDescent="0.25">
      <c r="A61" s="143" t="s">
        <v>171</v>
      </c>
      <c r="B61" s="144"/>
      <c r="C61" s="144"/>
      <c r="D61" s="144"/>
      <c r="E61" s="144"/>
      <c r="F61" s="144"/>
      <c r="G61" s="144"/>
      <c r="H61" s="144"/>
      <c r="I61" s="145"/>
    </row>
    <row r="62" spans="1:9" ht="46.5" customHeight="1" x14ac:dyDescent="0.25">
      <c r="A62" s="149" t="s">
        <v>173</v>
      </c>
      <c r="B62" s="149"/>
      <c r="C62" s="149"/>
      <c r="D62" s="149"/>
      <c r="E62" s="149"/>
      <c r="F62" s="149"/>
      <c r="G62" s="149"/>
      <c r="H62" s="149"/>
      <c r="I62" s="149"/>
    </row>
    <row r="63" spans="1:9" s="67" customFormat="1" ht="72.75" customHeight="1" x14ac:dyDescent="0.25">
      <c r="A63" s="150" t="s">
        <v>174</v>
      </c>
      <c r="B63" s="150"/>
      <c r="C63" s="150"/>
      <c r="D63" s="150"/>
      <c r="E63" s="150"/>
      <c r="F63" s="150"/>
      <c r="G63" s="150"/>
      <c r="H63" s="150"/>
      <c r="I63" s="150"/>
    </row>
    <row r="64" spans="1:9" ht="57.75" customHeight="1" x14ac:dyDescent="0.25">
      <c r="A64" s="151" t="s">
        <v>203</v>
      </c>
      <c r="B64" s="152"/>
      <c r="C64" s="152"/>
      <c r="D64" s="152"/>
      <c r="E64" s="152"/>
      <c r="F64" s="152"/>
      <c r="G64" s="152"/>
      <c r="H64" s="152"/>
      <c r="I64" s="153"/>
    </row>
    <row r="65" spans="1:9" ht="15.75" x14ac:dyDescent="0.25">
      <c r="A65" s="131" t="s">
        <v>204</v>
      </c>
      <c r="B65" s="132"/>
      <c r="C65" s="132"/>
      <c r="D65" s="132"/>
      <c r="E65" s="132"/>
      <c r="F65" s="132"/>
      <c r="G65" s="132"/>
      <c r="H65" s="132"/>
      <c r="I65" s="133"/>
    </row>
    <row r="66" spans="1:9" ht="15.75" x14ac:dyDescent="0.25">
      <c r="A66" s="146" t="s">
        <v>175</v>
      </c>
      <c r="B66" s="147"/>
      <c r="C66" s="147"/>
      <c r="D66" s="147"/>
      <c r="E66" s="147"/>
      <c r="F66" s="147"/>
      <c r="G66" s="147"/>
      <c r="H66" s="147"/>
      <c r="I66" s="148"/>
    </row>
    <row r="67" spans="1:9" ht="48.75" customHeight="1" x14ac:dyDescent="0.25">
      <c r="A67" s="131" t="s">
        <v>176</v>
      </c>
      <c r="B67" s="132"/>
      <c r="C67" s="132"/>
      <c r="D67" s="132"/>
      <c r="E67" s="132"/>
      <c r="F67" s="132"/>
      <c r="G67" s="132"/>
      <c r="H67" s="132"/>
      <c r="I67" s="133"/>
    </row>
    <row r="68" spans="1:9" ht="15.75" x14ac:dyDescent="0.25">
      <c r="A68" s="131" t="s">
        <v>177</v>
      </c>
      <c r="B68" s="132"/>
      <c r="C68" s="132"/>
      <c r="D68" s="132"/>
      <c r="E68" s="132"/>
      <c r="F68" s="132"/>
      <c r="G68" s="132"/>
      <c r="H68" s="132"/>
      <c r="I68" s="133"/>
    </row>
    <row r="69" spans="1:9" ht="15.75" x14ac:dyDescent="0.25">
      <c r="A69" s="131" t="s">
        <v>178</v>
      </c>
      <c r="B69" s="132"/>
      <c r="C69" s="132"/>
      <c r="D69" s="132"/>
      <c r="E69" s="132"/>
      <c r="F69" s="132"/>
      <c r="G69" s="132"/>
      <c r="H69" s="132"/>
      <c r="I69" s="133"/>
    </row>
    <row r="70" spans="1:9" ht="15.75" x14ac:dyDescent="0.25">
      <c r="A70" s="131" t="s">
        <v>179</v>
      </c>
      <c r="B70" s="132"/>
      <c r="C70" s="132"/>
      <c r="D70" s="132"/>
      <c r="E70" s="132"/>
      <c r="F70" s="132"/>
      <c r="G70" s="132"/>
      <c r="H70" s="132"/>
      <c r="I70" s="133"/>
    </row>
    <row r="71" spans="1:9" ht="15.75" x14ac:dyDescent="0.25">
      <c r="A71" s="131" t="s">
        <v>180</v>
      </c>
      <c r="B71" s="132"/>
      <c r="C71" s="132"/>
      <c r="D71" s="132"/>
      <c r="E71" s="132"/>
      <c r="F71" s="132"/>
      <c r="G71" s="132"/>
      <c r="H71" s="132"/>
      <c r="I71" s="133"/>
    </row>
    <row r="72" spans="1:9" ht="15.75" x14ac:dyDescent="0.25">
      <c r="A72" s="146" t="s">
        <v>181</v>
      </c>
      <c r="B72" s="147"/>
      <c r="C72" s="147"/>
      <c r="D72" s="147"/>
      <c r="E72" s="147"/>
      <c r="F72" s="147"/>
      <c r="G72" s="147"/>
      <c r="H72" s="147"/>
      <c r="I72" s="148"/>
    </row>
    <row r="73" spans="1:9" ht="15.75" x14ac:dyDescent="0.25">
      <c r="A73" s="131" t="s">
        <v>182</v>
      </c>
      <c r="B73" s="132"/>
      <c r="C73" s="132"/>
      <c r="D73" s="132"/>
      <c r="E73" s="132"/>
      <c r="F73" s="132"/>
      <c r="G73" s="132"/>
      <c r="H73" s="132"/>
      <c r="I73" s="133"/>
    </row>
    <row r="74" spans="1:9" ht="15.75" x14ac:dyDescent="0.25">
      <c r="A74" s="131" t="s">
        <v>183</v>
      </c>
      <c r="B74" s="132"/>
      <c r="C74" s="132"/>
      <c r="D74" s="132"/>
      <c r="E74" s="132"/>
      <c r="F74" s="132"/>
      <c r="G74" s="132"/>
      <c r="H74" s="132"/>
      <c r="I74" s="133"/>
    </row>
    <row r="75" spans="1:9" ht="55.5" customHeight="1" x14ac:dyDescent="0.25">
      <c r="A75" s="131" t="s">
        <v>184</v>
      </c>
      <c r="B75" s="132"/>
      <c r="C75" s="132"/>
      <c r="D75" s="132"/>
      <c r="E75" s="132"/>
      <c r="F75" s="132"/>
      <c r="G75" s="132"/>
      <c r="H75" s="132"/>
      <c r="I75" s="133"/>
    </row>
    <row r="76" spans="1:9" ht="15.75" x14ac:dyDescent="0.25">
      <c r="A76" s="131" t="s">
        <v>185</v>
      </c>
      <c r="B76" s="132"/>
      <c r="C76" s="132"/>
      <c r="D76" s="132"/>
      <c r="E76" s="132"/>
      <c r="F76" s="132"/>
      <c r="G76" s="132"/>
      <c r="H76" s="132"/>
      <c r="I76" s="133"/>
    </row>
    <row r="77" spans="1:9" ht="38.25" customHeight="1" x14ac:dyDescent="0.25">
      <c r="A77" s="131" t="s">
        <v>186</v>
      </c>
      <c r="B77" s="132"/>
      <c r="C77" s="132"/>
      <c r="D77" s="132"/>
      <c r="E77" s="132"/>
      <c r="F77" s="132"/>
      <c r="G77" s="132"/>
      <c r="H77" s="132"/>
      <c r="I77" s="133"/>
    </row>
    <row r="78" spans="1:9" ht="15.75" x14ac:dyDescent="0.25">
      <c r="A78" s="131" t="s">
        <v>187</v>
      </c>
      <c r="B78" s="132"/>
      <c r="C78" s="132"/>
      <c r="D78" s="132"/>
      <c r="E78" s="132"/>
      <c r="F78" s="132"/>
      <c r="G78" s="132"/>
      <c r="H78" s="132"/>
      <c r="I78" s="133"/>
    </row>
    <row r="79" spans="1:9" ht="15.75" x14ac:dyDescent="0.25">
      <c r="A79" s="131" t="s">
        <v>188</v>
      </c>
      <c r="B79" s="132"/>
      <c r="C79" s="132"/>
      <c r="D79" s="132"/>
      <c r="E79" s="132"/>
      <c r="F79" s="132"/>
      <c r="G79" s="132"/>
      <c r="H79" s="132"/>
      <c r="I79" s="133"/>
    </row>
    <row r="80" spans="1:9" ht="36.75" customHeight="1" x14ac:dyDescent="0.25">
      <c r="A80" s="131" t="s">
        <v>189</v>
      </c>
      <c r="B80" s="132"/>
      <c r="C80" s="132"/>
      <c r="D80" s="132"/>
      <c r="E80" s="132"/>
      <c r="F80" s="132"/>
      <c r="G80" s="132"/>
      <c r="H80" s="132"/>
      <c r="I80" s="133"/>
    </row>
    <row r="81" spans="1:9" ht="54.75" customHeight="1" x14ac:dyDescent="0.25">
      <c r="A81" s="131" t="s">
        <v>190</v>
      </c>
      <c r="B81" s="132"/>
      <c r="C81" s="132"/>
      <c r="D81" s="132"/>
      <c r="E81" s="132"/>
      <c r="F81" s="132"/>
      <c r="G81" s="132"/>
      <c r="H81" s="132"/>
      <c r="I81" s="133"/>
    </row>
    <row r="82" spans="1:9" ht="15.75" x14ac:dyDescent="0.25">
      <c r="A82" s="131" t="s">
        <v>191</v>
      </c>
      <c r="B82" s="132"/>
      <c r="C82" s="132"/>
      <c r="D82" s="132"/>
      <c r="E82" s="132"/>
      <c r="F82" s="132"/>
      <c r="G82" s="132"/>
      <c r="H82" s="132"/>
      <c r="I82" s="133"/>
    </row>
    <row r="83" spans="1:9" ht="15.75" x14ac:dyDescent="0.25">
      <c r="A83" s="131" t="s">
        <v>192</v>
      </c>
      <c r="B83" s="132"/>
      <c r="C83" s="132"/>
      <c r="D83" s="132"/>
      <c r="E83" s="132"/>
      <c r="F83" s="132"/>
      <c r="G83" s="132"/>
      <c r="H83" s="132"/>
      <c r="I83" s="133"/>
    </row>
    <row r="84" spans="1:9" ht="15.75" x14ac:dyDescent="0.25">
      <c r="A84" s="131" t="s">
        <v>205</v>
      </c>
      <c r="B84" s="132"/>
      <c r="C84" s="132"/>
      <c r="D84" s="132"/>
      <c r="E84" s="132"/>
      <c r="F84" s="132"/>
      <c r="G84" s="132"/>
      <c r="H84" s="132"/>
      <c r="I84" s="133"/>
    </row>
    <row r="85" spans="1:9" ht="35.25" customHeight="1" x14ac:dyDescent="0.25">
      <c r="A85" s="131" t="s">
        <v>206</v>
      </c>
      <c r="B85" s="132"/>
      <c r="C85" s="132"/>
      <c r="D85" s="132"/>
      <c r="E85" s="132"/>
      <c r="F85" s="132"/>
      <c r="G85" s="132"/>
      <c r="H85" s="132"/>
      <c r="I85" s="133"/>
    </row>
    <row r="86" spans="1:9" ht="51.75" customHeight="1" x14ac:dyDescent="0.25">
      <c r="A86" s="131" t="s">
        <v>207</v>
      </c>
      <c r="B86" s="132"/>
      <c r="C86" s="132"/>
      <c r="D86" s="132"/>
      <c r="E86" s="132"/>
      <c r="F86" s="132"/>
      <c r="G86" s="132"/>
      <c r="H86" s="132"/>
      <c r="I86" s="133"/>
    </row>
    <row r="87" spans="1:9" ht="42" customHeight="1" x14ac:dyDescent="0.25">
      <c r="A87" s="131" t="s">
        <v>208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x14ac:dyDescent="0.25">
      <c r="A88" s="146" t="s">
        <v>193</v>
      </c>
      <c r="B88" s="147"/>
      <c r="C88" s="147"/>
      <c r="D88" s="147"/>
      <c r="E88" s="147"/>
      <c r="F88" s="147"/>
      <c r="G88" s="147"/>
      <c r="H88" s="147"/>
      <c r="I88" s="148"/>
    </row>
    <row r="89" spans="1:9" ht="38.25" customHeight="1" x14ac:dyDescent="0.25">
      <c r="A89" s="131" t="s">
        <v>194</v>
      </c>
      <c r="B89" s="132"/>
      <c r="C89" s="132"/>
      <c r="D89" s="132"/>
      <c r="E89" s="132"/>
      <c r="F89" s="132"/>
      <c r="G89" s="132"/>
      <c r="H89" s="132"/>
      <c r="I89" s="133"/>
    </row>
    <row r="90" spans="1:9" ht="15.75" x14ac:dyDescent="0.25">
      <c r="A90" s="131" t="s">
        <v>195</v>
      </c>
      <c r="B90" s="132"/>
      <c r="C90" s="132"/>
      <c r="D90" s="132"/>
      <c r="E90" s="132"/>
      <c r="F90" s="132"/>
      <c r="G90" s="132"/>
      <c r="H90" s="132"/>
      <c r="I90" s="133"/>
    </row>
    <row r="91" spans="1:9" ht="36" customHeight="1" x14ac:dyDescent="0.25">
      <c r="A91" s="131" t="s">
        <v>196</v>
      </c>
      <c r="B91" s="132"/>
      <c r="C91" s="132"/>
      <c r="D91" s="132"/>
      <c r="E91" s="132"/>
      <c r="F91" s="132"/>
      <c r="G91" s="132"/>
      <c r="H91" s="132"/>
      <c r="I91" s="133"/>
    </row>
    <row r="92" spans="1:9" ht="15.75" x14ac:dyDescent="0.25">
      <c r="A92" s="131" t="s">
        <v>197</v>
      </c>
      <c r="B92" s="132"/>
      <c r="C92" s="132"/>
      <c r="D92" s="132"/>
      <c r="E92" s="132"/>
      <c r="F92" s="132"/>
      <c r="G92" s="132"/>
      <c r="H92" s="132"/>
      <c r="I92" s="133"/>
    </row>
    <row r="93" spans="1:9" ht="15.75" x14ac:dyDescent="0.25">
      <c r="A93" s="131" t="s">
        <v>198</v>
      </c>
      <c r="B93" s="132"/>
      <c r="C93" s="132"/>
      <c r="D93" s="132"/>
      <c r="E93" s="132"/>
      <c r="F93" s="132"/>
      <c r="G93" s="132"/>
      <c r="H93" s="132"/>
      <c r="I93" s="133"/>
    </row>
    <row r="94" spans="1:9" ht="33" customHeight="1" x14ac:dyDescent="0.25">
      <c r="A94" s="131" t="s">
        <v>199</v>
      </c>
      <c r="B94" s="132"/>
      <c r="C94" s="132"/>
      <c r="D94" s="132"/>
      <c r="E94" s="132"/>
      <c r="F94" s="132"/>
      <c r="G94" s="132"/>
      <c r="H94" s="132"/>
      <c r="I94" s="133"/>
    </row>
    <row r="95" spans="1:9" ht="15.75" x14ac:dyDescent="0.25">
      <c r="A95" s="146" t="s">
        <v>200</v>
      </c>
      <c r="B95" s="147"/>
      <c r="C95" s="147"/>
      <c r="D95" s="147"/>
      <c r="E95" s="147"/>
      <c r="F95" s="147"/>
      <c r="G95" s="147"/>
      <c r="H95" s="147"/>
      <c r="I95" s="148"/>
    </row>
    <row r="96" spans="1:9" ht="36.75" customHeight="1" x14ac:dyDescent="0.25">
      <c r="A96" s="131" t="s">
        <v>201</v>
      </c>
      <c r="B96" s="132"/>
      <c r="C96" s="132"/>
      <c r="D96" s="132"/>
      <c r="E96" s="132"/>
      <c r="F96" s="132"/>
      <c r="G96" s="132"/>
      <c r="H96" s="132"/>
      <c r="I96" s="133"/>
    </row>
    <row r="97" spans="1:9" ht="45.75" customHeight="1" x14ac:dyDescent="0.25">
      <c r="A97" s="143" t="s">
        <v>202</v>
      </c>
      <c r="B97" s="144"/>
      <c r="C97" s="144"/>
      <c r="D97" s="144"/>
      <c r="E97" s="144"/>
      <c r="F97" s="144"/>
      <c r="G97" s="144"/>
      <c r="H97" s="144"/>
      <c r="I97" s="145"/>
    </row>
    <row r="98" spans="1:9" ht="43.5" customHeight="1" x14ac:dyDescent="0.25">
      <c r="A98" s="128" t="s">
        <v>226</v>
      </c>
      <c r="B98" s="129"/>
      <c r="C98" s="129"/>
      <c r="D98" s="129"/>
      <c r="E98" s="129"/>
      <c r="F98" s="129"/>
      <c r="G98" s="129"/>
      <c r="H98" s="129"/>
      <c r="I98" s="130"/>
    </row>
    <row r="99" spans="1:9" ht="15.75" x14ac:dyDescent="0.25">
      <c r="A99" s="131" t="s">
        <v>255</v>
      </c>
      <c r="B99" s="132"/>
      <c r="C99" s="132"/>
      <c r="D99" s="132"/>
      <c r="E99" s="132"/>
      <c r="F99" s="132"/>
      <c r="G99" s="132"/>
      <c r="H99" s="132"/>
      <c r="I99" s="133"/>
    </row>
    <row r="100" spans="1:9" ht="33" customHeight="1" x14ac:dyDescent="0.25">
      <c r="A100" s="131" t="s">
        <v>209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3.75" customHeight="1" x14ac:dyDescent="0.25">
      <c r="A101" s="131" t="s">
        <v>210</v>
      </c>
      <c r="B101" s="132"/>
      <c r="C101" s="132"/>
      <c r="D101" s="132"/>
      <c r="E101" s="132"/>
      <c r="F101" s="132"/>
      <c r="G101" s="132"/>
      <c r="H101" s="132"/>
      <c r="I101" s="133"/>
    </row>
    <row r="102" spans="1:9" ht="15.75" x14ac:dyDescent="0.25">
      <c r="A102" s="131" t="s">
        <v>211</v>
      </c>
      <c r="B102" s="132"/>
      <c r="C102" s="132"/>
      <c r="D102" s="132"/>
      <c r="E102" s="132"/>
      <c r="F102" s="132"/>
      <c r="G102" s="132"/>
      <c r="H102" s="132"/>
      <c r="I102" s="133"/>
    </row>
    <row r="103" spans="1:9" ht="15.75" x14ac:dyDescent="0.25">
      <c r="A103" s="131" t="s">
        <v>212</v>
      </c>
      <c r="B103" s="132"/>
      <c r="C103" s="132"/>
      <c r="D103" s="132"/>
      <c r="E103" s="132"/>
      <c r="F103" s="132"/>
      <c r="G103" s="132"/>
      <c r="H103" s="132"/>
      <c r="I103" s="133"/>
    </row>
    <row r="104" spans="1:9" ht="15.75" x14ac:dyDescent="0.25">
      <c r="A104" s="131" t="s">
        <v>213</v>
      </c>
      <c r="B104" s="132"/>
      <c r="C104" s="132"/>
      <c r="D104" s="132"/>
      <c r="E104" s="132"/>
      <c r="F104" s="132"/>
      <c r="G104" s="132"/>
      <c r="H104" s="132"/>
      <c r="I104" s="133"/>
    </row>
    <row r="105" spans="1:9" ht="15.75" x14ac:dyDescent="0.25">
      <c r="A105" s="131" t="s">
        <v>214</v>
      </c>
      <c r="B105" s="132"/>
      <c r="C105" s="132"/>
      <c r="D105" s="132"/>
      <c r="E105" s="132"/>
      <c r="F105" s="132"/>
      <c r="G105" s="132"/>
      <c r="H105" s="132"/>
      <c r="I105" s="133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68" t="s">
        <v>216</v>
      </c>
      <c r="B107" s="69"/>
      <c r="C107" s="69"/>
      <c r="D107" s="69"/>
      <c r="E107" s="69"/>
      <c r="F107" s="69"/>
      <c r="G107" s="69"/>
      <c r="H107" s="69"/>
      <c r="I107" s="70"/>
    </row>
    <row r="108" spans="1:9" ht="15.75" x14ac:dyDescent="0.25">
      <c r="A108" s="131" t="s">
        <v>217</v>
      </c>
      <c r="B108" s="132"/>
      <c r="C108" s="132"/>
      <c r="D108" s="132"/>
      <c r="E108" s="132"/>
      <c r="F108" s="132"/>
      <c r="G108" s="132"/>
      <c r="H108" s="132"/>
      <c r="I108" s="133"/>
    </row>
    <row r="109" spans="1:9" ht="15.75" x14ac:dyDescent="0.25">
      <c r="A109" s="68" t="s">
        <v>218</v>
      </c>
      <c r="B109" s="69"/>
      <c r="C109" s="69"/>
      <c r="D109" s="69"/>
      <c r="E109" s="69"/>
      <c r="F109" s="69"/>
      <c r="G109" s="69"/>
      <c r="H109" s="69"/>
      <c r="I109" s="70"/>
    </row>
    <row r="110" spans="1:9" ht="15.75" x14ac:dyDescent="0.25">
      <c r="A110" s="131" t="s">
        <v>219</v>
      </c>
      <c r="B110" s="132"/>
      <c r="C110" s="132"/>
      <c r="D110" s="132"/>
      <c r="E110" s="132"/>
      <c r="F110" s="132"/>
      <c r="G110" s="132"/>
      <c r="H110" s="132"/>
      <c r="I110" s="133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68" t="s">
        <v>221</v>
      </c>
      <c r="B112" s="69"/>
      <c r="C112" s="69"/>
      <c r="D112" s="69"/>
      <c r="E112" s="69"/>
      <c r="F112" s="69"/>
      <c r="G112" s="69"/>
      <c r="H112" s="69"/>
      <c r="I112" s="70"/>
    </row>
    <row r="113" spans="1:9" ht="15.75" x14ac:dyDescent="0.25">
      <c r="A113" s="131" t="s">
        <v>222</v>
      </c>
      <c r="B113" s="132"/>
      <c r="C113" s="132"/>
      <c r="D113" s="132"/>
      <c r="E113" s="132"/>
      <c r="F113" s="132"/>
      <c r="G113" s="132"/>
      <c r="H113" s="132"/>
      <c r="I113" s="133"/>
    </row>
    <row r="114" spans="1:9" ht="15.75" x14ac:dyDescent="0.25">
      <c r="A114" s="131" t="s">
        <v>268</v>
      </c>
      <c r="B114" s="132"/>
      <c r="C114" s="132"/>
      <c r="D114" s="132"/>
      <c r="E114" s="132"/>
      <c r="F114" s="132"/>
      <c r="G114" s="132"/>
      <c r="H114" s="132"/>
      <c r="I114" s="133"/>
    </row>
    <row r="115" spans="1:9" ht="23.25" customHeight="1" x14ac:dyDescent="0.25">
      <c r="A115" s="131" t="s">
        <v>256</v>
      </c>
      <c r="B115" s="132"/>
      <c r="C115" s="132"/>
      <c r="D115" s="132"/>
      <c r="E115" s="132"/>
      <c r="F115" s="132"/>
      <c r="G115" s="132"/>
      <c r="H115" s="132"/>
      <c r="I115" s="133"/>
    </row>
    <row r="116" spans="1:9" ht="15.75" x14ac:dyDescent="0.25">
      <c r="A116" s="68" t="s">
        <v>223</v>
      </c>
      <c r="B116" s="69"/>
      <c r="C116" s="69"/>
      <c r="D116" s="69"/>
      <c r="E116" s="69"/>
      <c r="F116" s="69"/>
      <c r="G116" s="69"/>
      <c r="H116" s="69"/>
      <c r="I116" s="70"/>
    </row>
    <row r="117" spans="1:9" ht="39" customHeight="1" x14ac:dyDescent="0.25">
      <c r="A117" s="140" t="s">
        <v>257</v>
      </c>
      <c r="B117" s="141"/>
      <c r="C117" s="141"/>
      <c r="D117" s="141"/>
      <c r="E117" s="141"/>
      <c r="F117" s="141"/>
      <c r="G117" s="141"/>
      <c r="H117" s="141"/>
      <c r="I117" s="142"/>
    </row>
    <row r="118" spans="1:9" ht="36.75" customHeight="1" x14ac:dyDescent="0.25">
      <c r="A118" s="131" t="s">
        <v>258</v>
      </c>
      <c r="B118" s="132"/>
      <c r="C118" s="132"/>
      <c r="D118" s="132"/>
      <c r="E118" s="132"/>
      <c r="F118" s="132"/>
      <c r="G118" s="132"/>
      <c r="H118" s="132"/>
      <c r="I118" s="133"/>
    </row>
    <row r="119" spans="1:9" ht="33" customHeight="1" x14ac:dyDescent="0.25">
      <c r="A119" s="131" t="s">
        <v>259</v>
      </c>
      <c r="B119" s="132"/>
      <c r="C119" s="132"/>
      <c r="D119" s="132"/>
      <c r="E119" s="132"/>
      <c r="F119" s="132"/>
      <c r="G119" s="132"/>
      <c r="H119" s="132"/>
      <c r="I119" s="133"/>
    </row>
    <row r="120" spans="1:9" ht="33.75" customHeight="1" x14ac:dyDescent="0.25">
      <c r="A120" s="131" t="s">
        <v>260</v>
      </c>
      <c r="B120" s="132"/>
      <c r="C120" s="132"/>
      <c r="D120" s="132"/>
      <c r="E120" s="132"/>
      <c r="F120" s="132"/>
      <c r="G120" s="132"/>
      <c r="H120" s="132"/>
      <c r="I120" s="133"/>
    </row>
    <row r="121" spans="1:9" ht="33" customHeight="1" x14ac:dyDescent="0.25">
      <c r="A121" s="131" t="s">
        <v>261</v>
      </c>
      <c r="B121" s="132"/>
      <c r="C121" s="132"/>
      <c r="D121" s="132"/>
      <c r="E121" s="132"/>
      <c r="F121" s="132"/>
      <c r="G121" s="132"/>
      <c r="H121" s="132"/>
      <c r="I121" s="133"/>
    </row>
    <row r="122" spans="1:9" ht="33" customHeight="1" x14ac:dyDescent="0.25">
      <c r="A122" s="131" t="s">
        <v>262</v>
      </c>
      <c r="B122" s="132"/>
      <c r="C122" s="132"/>
      <c r="D122" s="132"/>
      <c r="E122" s="132"/>
      <c r="F122" s="132"/>
      <c r="G122" s="132"/>
      <c r="H122" s="132"/>
      <c r="I122" s="133"/>
    </row>
    <row r="123" spans="1:9" ht="33" customHeight="1" x14ac:dyDescent="0.25">
      <c r="A123" s="131" t="s">
        <v>263</v>
      </c>
      <c r="B123" s="132"/>
      <c r="C123" s="132"/>
      <c r="D123" s="132"/>
      <c r="E123" s="132"/>
      <c r="F123" s="132"/>
      <c r="G123" s="132"/>
      <c r="H123" s="132"/>
      <c r="I123" s="133"/>
    </row>
    <row r="124" spans="1:9" ht="32.25" customHeight="1" x14ac:dyDescent="0.25">
      <c r="A124" s="131" t="s">
        <v>264</v>
      </c>
      <c r="B124" s="132"/>
      <c r="C124" s="132"/>
      <c r="D124" s="132"/>
      <c r="E124" s="132"/>
      <c r="F124" s="132"/>
      <c r="G124" s="132"/>
      <c r="H124" s="132"/>
      <c r="I124" s="133"/>
    </row>
    <row r="125" spans="1:9" ht="31.5" customHeight="1" x14ac:dyDescent="0.25">
      <c r="A125" s="131" t="s">
        <v>265</v>
      </c>
      <c r="B125" s="132"/>
      <c r="C125" s="132"/>
      <c r="D125" s="132"/>
      <c r="E125" s="132"/>
      <c r="F125" s="132"/>
      <c r="G125" s="132"/>
      <c r="H125" s="132"/>
      <c r="I125" s="133"/>
    </row>
    <row r="126" spans="1:9" ht="15.75" x14ac:dyDescent="0.25">
      <c r="A126" s="68" t="s">
        <v>223</v>
      </c>
      <c r="B126" s="69"/>
      <c r="C126" s="69"/>
      <c r="D126" s="69"/>
      <c r="E126" s="69"/>
      <c r="F126" s="69"/>
      <c r="G126" s="69"/>
      <c r="H126" s="69"/>
      <c r="I126" s="70"/>
    </row>
    <row r="127" spans="1:9" ht="54" customHeight="1" x14ac:dyDescent="0.25">
      <c r="A127" s="131" t="s">
        <v>266</v>
      </c>
      <c r="B127" s="132"/>
      <c r="C127" s="132"/>
      <c r="D127" s="132"/>
      <c r="E127" s="132"/>
      <c r="F127" s="132"/>
      <c r="G127" s="132"/>
      <c r="H127" s="132"/>
      <c r="I127" s="133"/>
    </row>
    <row r="128" spans="1:9" ht="53.25" customHeight="1" x14ac:dyDescent="0.25">
      <c r="A128" s="131" t="s">
        <v>267</v>
      </c>
      <c r="B128" s="132"/>
      <c r="C128" s="132"/>
      <c r="D128" s="132"/>
      <c r="E128" s="132"/>
      <c r="F128" s="132"/>
      <c r="G128" s="132"/>
      <c r="H128" s="132"/>
      <c r="I128" s="133"/>
    </row>
    <row r="129" spans="1:9" ht="33.75" customHeight="1" x14ac:dyDescent="0.25">
      <c r="A129" s="131" t="s">
        <v>224</v>
      </c>
      <c r="B129" s="132"/>
      <c r="C129" s="132"/>
      <c r="D129" s="132"/>
      <c r="E129" s="132"/>
      <c r="F129" s="132"/>
      <c r="G129" s="132"/>
      <c r="H129" s="132"/>
      <c r="I129" s="133"/>
    </row>
    <row r="130" spans="1:9" ht="34.5" customHeight="1" x14ac:dyDescent="0.25">
      <c r="A130" s="131" t="s">
        <v>293</v>
      </c>
      <c r="B130" s="132"/>
      <c r="C130" s="132"/>
      <c r="D130" s="132"/>
      <c r="E130" s="132"/>
      <c r="F130" s="132"/>
      <c r="G130" s="132"/>
      <c r="H130" s="132"/>
      <c r="I130" s="133"/>
    </row>
    <row r="131" spans="1:9" ht="30.75" customHeight="1" x14ac:dyDescent="0.25">
      <c r="A131" s="131" t="s">
        <v>294</v>
      </c>
      <c r="B131" s="132"/>
      <c r="C131" s="132"/>
      <c r="D131" s="132"/>
      <c r="E131" s="132"/>
      <c r="F131" s="132"/>
      <c r="G131" s="132"/>
      <c r="H131" s="132"/>
      <c r="I131" s="133"/>
    </row>
    <row r="132" spans="1:9" ht="15.75" x14ac:dyDescent="0.25">
      <c r="A132" s="131" t="s">
        <v>249</v>
      </c>
      <c r="B132" s="132"/>
      <c r="C132" s="132"/>
      <c r="D132" s="132"/>
      <c r="E132" s="132"/>
      <c r="F132" s="132"/>
      <c r="G132" s="132"/>
      <c r="H132" s="132"/>
      <c r="I132" s="133"/>
    </row>
    <row r="133" spans="1:9" ht="36" customHeight="1" x14ac:dyDescent="0.25">
      <c r="A133" s="131" t="s">
        <v>250</v>
      </c>
      <c r="B133" s="132"/>
      <c r="C133" s="132"/>
      <c r="D133" s="132"/>
      <c r="E133" s="132"/>
      <c r="F133" s="132"/>
      <c r="G133" s="132"/>
      <c r="H133" s="132"/>
      <c r="I133" s="133"/>
    </row>
    <row r="134" spans="1:9" ht="55.5" customHeight="1" x14ac:dyDescent="0.25">
      <c r="A134" s="143" t="s">
        <v>225</v>
      </c>
      <c r="B134" s="144"/>
      <c r="C134" s="144"/>
      <c r="D134" s="144"/>
      <c r="E134" s="144"/>
      <c r="F134" s="144"/>
      <c r="G134" s="144"/>
      <c r="H134" s="144"/>
      <c r="I134" s="145"/>
    </row>
    <row r="135" spans="1:9" ht="41.25" customHeight="1" x14ac:dyDescent="0.25">
      <c r="A135" s="128" t="s">
        <v>244</v>
      </c>
      <c r="B135" s="129"/>
      <c r="C135" s="129"/>
      <c r="D135" s="129"/>
      <c r="E135" s="129"/>
      <c r="F135" s="129"/>
      <c r="G135" s="129"/>
      <c r="H135" s="129"/>
      <c r="I135" s="130"/>
    </row>
    <row r="136" spans="1:9" ht="15.75" x14ac:dyDescent="0.25">
      <c r="A136" s="131" t="s">
        <v>227</v>
      </c>
      <c r="B136" s="132"/>
      <c r="C136" s="132"/>
      <c r="D136" s="132"/>
      <c r="E136" s="132"/>
      <c r="F136" s="132"/>
      <c r="G136" s="132"/>
      <c r="H136" s="132"/>
      <c r="I136" s="133"/>
    </row>
    <row r="137" spans="1:9" ht="36" customHeight="1" x14ac:dyDescent="0.25">
      <c r="A137" s="131" t="s">
        <v>228</v>
      </c>
      <c r="B137" s="132"/>
      <c r="C137" s="132"/>
      <c r="D137" s="132"/>
      <c r="E137" s="132"/>
      <c r="F137" s="132"/>
      <c r="G137" s="132"/>
      <c r="H137" s="132"/>
      <c r="I137" s="133"/>
    </row>
    <row r="138" spans="1:9" ht="15.75" x14ac:dyDescent="0.25">
      <c r="A138" s="131" t="s">
        <v>229</v>
      </c>
      <c r="B138" s="132"/>
      <c r="C138" s="132"/>
      <c r="D138" s="132"/>
      <c r="E138" s="132"/>
      <c r="F138" s="132"/>
      <c r="G138" s="132"/>
      <c r="H138" s="132"/>
      <c r="I138" s="133"/>
    </row>
    <row r="139" spans="1:9" ht="15.75" x14ac:dyDescent="0.25">
      <c r="A139" s="131" t="s">
        <v>230</v>
      </c>
      <c r="B139" s="132"/>
      <c r="C139" s="132"/>
      <c r="D139" s="132"/>
      <c r="E139" s="132"/>
      <c r="F139" s="132"/>
      <c r="G139" s="132"/>
      <c r="H139" s="132"/>
      <c r="I139" s="133"/>
    </row>
    <row r="140" spans="1:9" ht="50.25" customHeight="1" x14ac:dyDescent="0.25">
      <c r="A140" s="137" t="s">
        <v>231</v>
      </c>
      <c r="B140" s="138"/>
      <c r="C140" s="138"/>
      <c r="D140" s="138"/>
      <c r="E140" s="138"/>
      <c r="F140" s="138"/>
      <c r="G140" s="138"/>
      <c r="H140" s="138"/>
      <c r="I140" s="139"/>
    </row>
    <row r="141" spans="1:9" ht="15.75" x14ac:dyDescent="0.25">
      <c r="A141" s="131" t="s">
        <v>232</v>
      </c>
      <c r="B141" s="132"/>
      <c r="C141" s="132"/>
      <c r="D141" s="132"/>
      <c r="E141" s="132"/>
      <c r="F141" s="132"/>
      <c r="G141" s="132"/>
      <c r="H141" s="132"/>
      <c r="I141" s="133"/>
    </row>
    <row r="142" spans="1:9" ht="33" customHeight="1" x14ac:dyDescent="0.25">
      <c r="A142" s="131" t="s">
        <v>233</v>
      </c>
      <c r="B142" s="132"/>
      <c r="C142" s="132"/>
      <c r="D142" s="132"/>
      <c r="E142" s="132"/>
      <c r="F142" s="132"/>
      <c r="G142" s="132"/>
      <c r="H142" s="132"/>
      <c r="I142" s="133"/>
    </row>
    <row r="143" spans="1:9" ht="38.25" customHeight="1" x14ac:dyDescent="0.25">
      <c r="A143" s="131" t="s">
        <v>234</v>
      </c>
      <c r="B143" s="132"/>
      <c r="C143" s="132"/>
      <c r="D143" s="132"/>
      <c r="E143" s="132"/>
      <c r="F143" s="132"/>
      <c r="G143" s="132"/>
      <c r="H143" s="132"/>
      <c r="I143" s="133"/>
    </row>
    <row r="144" spans="1:9" ht="15.75" x14ac:dyDescent="0.25">
      <c r="A144" s="131" t="s">
        <v>235</v>
      </c>
      <c r="B144" s="132"/>
      <c r="C144" s="132"/>
      <c r="D144" s="132"/>
      <c r="E144" s="132"/>
      <c r="F144" s="132"/>
      <c r="G144" s="132"/>
      <c r="H144" s="132"/>
      <c r="I144" s="133"/>
    </row>
    <row r="145" spans="1:9" ht="15.75" x14ac:dyDescent="0.25">
      <c r="A145" s="131" t="s">
        <v>236</v>
      </c>
      <c r="B145" s="132"/>
      <c r="C145" s="132"/>
      <c r="D145" s="132"/>
      <c r="E145" s="132"/>
      <c r="F145" s="132"/>
      <c r="G145" s="132"/>
      <c r="H145" s="132"/>
      <c r="I145" s="133"/>
    </row>
    <row r="146" spans="1:9" ht="15.75" x14ac:dyDescent="0.25">
      <c r="A146" s="131" t="s">
        <v>237</v>
      </c>
      <c r="B146" s="132"/>
      <c r="C146" s="132"/>
      <c r="D146" s="132"/>
      <c r="E146" s="132"/>
      <c r="F146" s="132"/>
      <c r="G146" s="132"/>
      <c r="H146" s="132"/>
      <c r="I146" s="133"/>
    </row>
    <row r="147" spans="1:9" ht="15.75" x14ac:dyDescent="0.25">
      <c r="A147" s="131" t="s">
        <v>238</v>
      </c>
      <c r="B147" s="132"/>
      <c r="C147" s="132"/>
      <c r="D147" s="132"/>
      <c r="E147" s="132"/>
      <c r="F147" s="132"/>
      <c r="G147" s="132"/>
      <c r="H147" s="132"/>
      <c r="I147" s="133"/>
    </row>
    <row r="148" spans="1:9" ht="15.75" x14ac:dyDescent="0.25">
      <c r="A148" s="131" t="s">
        <v>239</v>
      </c>
      <c r="B148" s="132"/>
      <c r="C148" s="132"/>
      <c r="D148" s="132"/>
      <c r="E148" s="132"/>
      <c r="F148" s="132"/>
      <c r="G148" s="132"/>
      <c r="H148" s="132"/>
      <c r="I148" s="133"/>
    </row>
    <row r="149" spans="1:9" ht="38.25" customHeight="1" x14ac:dyDescent="0.25">
      <c r="A149" s="131" t="s">
        <v>240</v>
      </c>
      <c r="B149" s="132"/>
      <c r="C149" s="132"/>
      <c r="D149" s="132"/>
      <c r="E149" s="132"/>
      <c r="F149" s="132"/>
      <c r="G149" s="132"/>
      <c r="H149" s="132"/>
      <c r="I149" s="133"/>
    </row>
    <row r="150" spans="1:9" ht="15.75" x14ac:dyDescent="0.25">
      <c r="A150" s="131" t="s">
        <v>241</v>
      </c>
      <c r="B150" s="132"/>
      <c r="C150" s="132"/>
      <c r="D150" s="132"/>
      <c r="E150" s="132"/>
      <c r="F150" s="132"/>
      <c r="G150" s="132"/>
      <c r="H150" s="132"/>
      <c r="I150" s="133"/>
    </row>
    <row r="151" spans="1:9" ht="15.75" x14ac:dyDescent="0.25">
      <c r="A151" s="131" t="s">
        <v>242</v>
      </c>
      <c r="B151" s="132"/>
      <c r="C151" s="132"/>
      <c r="D151" s="132"/>
      <c r="E151" s="132"/>
      <c r="F151" s="132"/>
      <c r="G151" s="132"/>
      <c r="H151" s="132"/>
      <c r="I151" s="70"/>
    </row>
    <row r="152" spans="1:9" ht="45.75" customHeight="1" x14ac:dyDescent="0.25">
      <c r="A152" s="131" t="s">
        <v>243</v>
      </c>
      <c r="B152" s="132"/>
      <c r="C152" s="132"/>
      <c r="D152" s="132"/>
      <c r="E152" s="132"/>
      <c r="F152" s="132"/>
      <c r="G152" s="132"/>
      <c r="H152" s="132"/>
      <c r="I152" s="133"/>
    </row>
    <row r="153" spans="1:9" ht="49.5" customHeight="1" x14ac:dyDescent="0.25">
      <c r="A153" s="134" t="s">
        <v>245</v>
      </c>
      <c r="B153" s="135"/>
      <c r="C153" s="135"/>
      <c r="D153" s="135"/>
      <c r="E153" s="135"/>
      <c r="F153" s="135"/>
      <c r="G153" s="135"/>
      <c r="H153" s="135"/>
      <c r="I153" s="136"/>
    </row>
    <row r="155" spans="1:9" ht="15.75" x14ac:dyDescent="0.25">
      <c r="A155" s="66"/>
    </row>
  </sheetData>
  <mergeCells count="143">
    <mergeCell ref="F1:I1"/>
    <mergeCell ref="B14:I14"/>
    <mergeCell ref="B13:I13"/>
    <mergeCell ref="F16:F17"/>
    <mergeCell ref="G16:G17"/>
    <mergeCell ref="A4:I6"/>
    <mergeCell ref="B8:I8"/>
    <mergeCell ref="B9:I9"/>
    <mergeCell ref="B12:I12"/>
    <mergeCell ref="B10:I10"/>
    <mergeCell ref="B11:I11"/>
    <mergeCell ref="B15:G15"/>
    <mergeCell ref="F2:I2"/>
    <mergeCell ref="F3:I3"/>
    <mergeCell ref="A29:I29"/>
    <mergeCell ref="A30:I30"/>
    <mergeCell ref="A31:I31"/>
    <mergeCell ref="B25:I25"/>
    <mergeCell ref="B23:I23"/>
    <mergeCell ref="A15:A17"/>
    <mergeCell ref="B16:B17"/>
    <mergeCell ref="C16:C17"/>
    <mergeCell ref="D16:D17"/>
    <mergeCell ref="E16:E17"/>
    <mergeCell ref="A26:I26"/>
    <mergeCell ref="H15:I22"/>
    <mergeCell ref="A38:I38"/>
    <mergeCell ref="A52:I52"/>
    <mergeCell ref="A53:I53"/>
    <mergeCell ref="A54:I54"/>
    <mergeCell ref="A55:I55"/>
    <mergeCell ref="A56:I56"/>
    <mergeCell ref="A57:I57"/>
    <mergeCell ref="A48:I48"/>
    <mergeCell ref="A49:I49"/>
    <mergeCell ref="A50:I50"/>
    <mergeCell ref="A51:I51"/>
    <mergeCell ref="A43:I43"/>
    <mergeCell ref="A44:I44"/>
    <mergeCell ref="A45:I45"/>
    <mergeCell ref="A46:I46"/>
    <mergeCell ref="A47:I47"/>
    <mergeCell ref="A40:I40"/>
    <mergeCell ref="A32:I32"/>
    <mergeCell ref="A33:I33"/>
    <mergeCell ref="A34:I34"/>
    <mergeCell ref="A27:I27"/>
    <mergeCell ref="A28:I28"/>
    <mergeCell ref="A72:I72"/>
    <mergeCell ref="A73:I73"/>
    <mergeCell ref="A74:I74"/>
    <mergeCell ref="A75:I75"/>
    <mergeCell ref="A62:I62"/>
    <mergeCell ref="A63:I63"/>
    <mergeCell ref="A64:I64"/>
    <mergeCell ref="A65:I65"/>
    <mergeCell ref="A66:I66"/>
    <mergeCell ref="A41:I41"/>
    <mergeCell ref="A39:I39"/>
    <mergeCell ref="A42:I42"/>
    <mergeCell ref="A35:I35"/>
    <mergeCell ref="A36:I36"/>
    <mergeCell ref="A58:I58"/>
    <mergeCell ref="A59:I59"/>
    <mergeCell ref="A60:I60"/>
    <mergeCell ref="A61:I61"/>
    <mergeCell ref="A37:I37"/>
    <mergeCell ref="A76:I76"/>
    <mergeCell ref="A67:I67"/>
    <mergeCell ref="A68:I68"/>
    <mergeCell ref="A69:I69"/>
    <mergeCell ref="A70:I70"/>
    <mergeCell ref="A71:I71"/>
    <mergeCell ref="A82:I82"/>
    <mergeCell ref="A83:I83"/>
    <mergeCell ref="A84:I84"/>
    <mergeCell ref="A85:I85"/>
    <mergeCell ref="A86:I86"/>
    <mergeCell ref="A77:I77"/>
    <mergeCell ref="A78:I78"/>
    <mergeCell ref="A79:I79"/>
    <mergeCell ref="A80:I80"/>
    <mergeCell ref="A81:I81"/>
    <mergeCell ref="A92:I92"/>
    <mergeCell ref="A93:I93"/>
    <mergeCell ref="A97:I97"/>
    <mergeCell ref="A98:I98"/>
    <mergeCell ref="A99:I99"/>
    <mergeCell ref="A100:I100"/>
    <mergeCell ref="A101:I101"/>
    <mergeCell ref="A94:I94"/>
    <mergeCell ref="A95:I95"/>
    <mergeCell ref="A96:I96"/>
    <mergeCell ref="A87:I87"/>
    <mergeCell ref="A88:I88"/>
    <mergeCell ref="A89:I89"/>
    <mergeCell ref="A90:I90"/>
    <mergeCell ref="A91:I91"/>
    <mergeCell ref="A108:I108"/>
    <mergeCell ref="A110:I110"/>
    <mergeCell ref="A113:I113"/>
    <mergeCell ref="A115:I115"/>
    <mergeCell ref="A102:I102"/>
    <mergeCell ref="A103:I103"/>
    <mergeCell ref="A104:I104"/>
    <mergeCell ref="A105:I105"/>
    <mergeCell ref="A152:I152"/>
    <mergeCell ref="A137:I137"/>
    <mergeCell ref="A138:I138"/>
    <mergeCell ref="A121:I121"/>
    <mergeCell ref="A120:I120"/>
    <mergeCell ref="A119:I119"/>
    <mergeCell ref="A118:I118"/>
    <mergeCell ref="A117:I117"/>
    <mergeCell ref="A114:I114"/>
    <mergeCell ref="A134:I134"/>
    <mergeCell ref="A133:I133"/>
    <mergeCell ref="A132:I132"/>
    <mergeCell ref="A131:I131"/>
    <mergeCell ref="A130:I130"/>
    <mergeCell ref="A129:I129"/>
    <mergeCell ref="A128:I128"/>
    <mergeCell ref="A135:I135"/>
    <mergeCell ref="A136:I136"/>
    <mergeCell ref="A127:I127"/>
    <mergeCell ref="A125:I125"/>
    <mergeCell ref="A124:I124"/>
    <mergeCell ref="A123:I123"/>
    <mergeCell ref="A122:I122"/>
    <mergeCell ref="A153:I153"/>
    <mergeCell ref="A144:I144"/>
    <mergeCell ref="A145:I145"/>
    <mergeCell ref="A146:I146"/>
    <mergeCell ref="A147:I147"/>
    <mergeCell ref="A148:I148"/>
    <mergeCell ref="A139:I139"/>
    <mergeCell ref="A140:I140"/>
    <mergeCell ref="A141:I141"/>
    <mergeCell ref="A142:I142"/>
    <mergeCell ref="A143:I143"/>
    <mergeCell ref="A149:I149"/>
    <mergeCell ref="A150:I150"/>
    <mergeCell ref="A151:H15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A4" zoomScale="80" zoomScaleNormal="80" workbookViewId="0">
      <selection activeCell="F13" activeCellId="1" sqref="F62 F13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170" t="s">
        <v>271</v>
      </c>
      <c r="H1" s="170"/>
      <c r="I1" s="170"/>
      <c r="J1" s="170"/>
    </row>
    <row r="2" spans="1:13" ht="15.75" customHeight="1" x14ac:dyDescent="0.25">
      <c r="A2" s="169" t="s">
        <v>112</v>
      </c>
      <c r="B2" s="169"/>
      <c r="C2" s="169"/>
      <c r="D2" s="169"/>
      <c r="E2" s="169"/>
      <c r="F2" s="169"/>
      <c r="G2" s="169"/>
      <c r="H2" s="169"/>
      <c r="I2" s="169"/>
      <c r="J2" s="169"/>
      <c r="K2" s="3"/>
      <c r="L2" s="3"/>
      <c r="M2" s="3"/>
    </row>
    <row r="3" spans="1:13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3"/>
      <c r="L3" s="3"/>
      <c r="M3" s="3"/>
    </row>
    <row r="4" spans="1:13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3"/>
      <c r="L4" s="3"/>
      <c r="M4" s="3"/>
    </row>
    <row r="5" spans="1:13" x14ac:dyDescent="0.25">
      <c r="A5" s="2"/>
    </row>
    <row r="6" spans="1:13" ht="33" customHeight="1" x14ac:dyDescent="0.25">
      <c r="A6" s="149" t="s">
        <v>0</v>
      </c>
      <c r="B6" s="149"/>
      <c r="C6" s="168" t="s">
        <v>88</v>
      </c>
      <c r="D6" s="168"/>
      <c r="E6" s="168"/>
      <c r="F6" s="168"/>
      <c r="G6" s="168"/>
      <c r="H6" s="168"/>
      <c r="I6" s="168"/>
      <c r="J6" s="168"/>
    </row>
    <row r="7" spans="1:13" ht="75" customHeight="1" x14ac:dyDescent="0.25">
      <c r="A7" s="175" t="s">
        <v>2</v>
      </c>
      <c r="B7" s="176"/>
      <c r="C7" s="168" t="s">
        <v>114</v>
      </c>
      <c r="D7" s="168"/>
      <c r="E7" s="168"/>
      <c r="F7" s="168"/>
      <c r="G7" s="168"/>
      <c r="H7" s="168"/>
      <c r="I7" s="168"/>
      <c r="J7" s="168"/>
    </row>
    <row r="8" spans="1:13" x14ac:dyDescent="0.25">
      <c r="A8" s="149" t="s">
        <v>4</v>
      </c>
      <c r="B8" s="149"/>
      <c r="C8" s="168" t="s">
        <v>5</v>
      </c>
      <c r="D8" s="168"/>
      <c r="E8" s="168"/>
      <c r="F8" s="168"/>
      <c r="G8" s="168"/>
      <c r="H8" s="168"/>
      <c r="I8" s="168"/>
      <c r="J8" s="168"/>
    </row>
    <row r="9" spans="1:13" ht="34.5" customHeight="1" x14ac:dyDescent="0.25">
      <c r="A9" s="175" t="s">
        <v>6</v>
      </c>
      <c r="B9" s="176"/>
      <c r="C9" s="168" t="s">
        <v>110</v>
      </c>
      <c r="D9" s="168"/>
      <c r="E9" s="168"/>
      <c r="F9" s="168"/>
      <c r="G9" s="168"/>
      <c r="H9" s="168"/>
      <c r="I9" s="168"/>
      <c r="J9" s="168"/>
    </row>
    <row r="10" spans="1:13" x14ac:dyDescent="0.25">
      <c r="A10" s="149" t="s">
        <v>7</v>
      </c>
      <c r="B10" s="149"/>
      <c r="C10" s="168" t="s">
        <v>8</v>
      </c>
      <c r="D10" s="168"/>
      <c r="E10" s="168"/>
      <c r="F10" s="168"/>
      <c r="G10" s="168"/>
      <c r="H10" s="168"/>
      <c r="I10" s="168"/>
      <c r="J10" s="168"/>
    </row>
    <row r="11" spans="1:13" ht="33" customHeight="1" x14ac:dyDescent="0.25">
      <c r="A11" s="171" t="s">
        <v>9</v>
      </c>
      <c r="B11" s="171" t="s">
        <v>68</v>
      </c>
      <c r="C11" s="171" t="s">
        <v>10</v>
      </c>
      <c r="D11" s="158" t="s">
        <v>11</v>
      </c>
      <c r="E11" s="149" t="s">
        <v>12</v>
      </c>
      <c r="F11" s="149"/>
      <c r="G11" s="149"/>
      <c r="H11" s="149"/>
      <c r="I11" s="149"/>
      <c r="J11" s="149"/>
    </row>
    <row r="12" spans="1:13" ht="33" customHeight="1" x14ac:dyDescent="0.25">
      <c r="A12" s="172"/>
      <c r="B12" s="172"/>
      <c r="C12" s="172"/>
      <c r="D12" s="158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72"/>
      <c r="B13" s="172"/>
      <c r="C13" s="173"/>
      <c r="D13" s="4" t="s">
        <v>20</v>
      </c>
      <c r="E13" s="6">
        <f>SUM(E14:E16)</f>
        <v>139612.4</v>
      </c>
      <c r="F13" s="6">
        <f t="shared" ref="F13:J13" si="0">SUM(F14:F16)</f>
        <v>105672.6</v>
      </c>
      <c r="G13" s="6">
        <f t="shared" si="0"/>
        <v>102327</v>
      </c>
      <c r="H13" s="6">
        <f t="shared" si="0"/>
        <v>102327</v>
      </c>
      <c r="I13" s="6">
        <f t="shared" si="0"/>
        <v>100846</v>
      </c>
      <c r="J13" s="6">
        <f t="shared" si="0"/>
        <v>550785</v>
      </c>
    </row>
    <row r="14" spans="1:13" ht="96" customHeight="1" x14ac:dyDescent="0.25">
      <c r="A14" s="172"/>
      <c r="B14" s="172"/>
      <c r="C14" s="5" t="s">
        <v>133</v>
      </c>
      <c r="D14" s="5" t="s">
        <v>21</v>
      </c>
      <c r="E14" s="6">
        <f>'Обоснование Финансовых ресурсов'!D22</f>
        <v>6445.6</v>
      </c>
      <c r="F14" s="6">
        <f>'Обоснование Финансовых ресурсов'!E22</f>
        <v>3345.6</v>
      </c>
      <c r="G14" s="6">
        <f>'Обоснование Финансовых ресурсов'!F22</f>
        <v>0</v>
      </c>
      <c r="H14" s="6">
        <f>'Обоснование Финансовых ресурсов'!G22</f>
        <v>0</v>
      </c>
      <c r="I14" s="6">
        <f>'Обоснование Финансовых ресурсов'!H22</f>
        <v>0</v>
      </c>
      <c r="J14" s="6">
        <f t="shared" ref="J14:J16" si="1">SUM(E14:I14)</f>
        <v>9791.2000000000007</v>
      </c>
    </row>
    <row r="15" spans="1:13" ht="78.75" x14ac:dyDescent="0.25">
      <c r="A15" s="172"/>
      <c r="B15" s="172"/>
      <c r="C15" s="5" t="s">
        <v>5</v>
      </c>
      <c r="D15" s="5" t="s">
        <v>22</v>
      </c>
      <c r="E15" s="6">
        <f>'Обоснование Финансовых ресурсов'!D21</f>
        <v>133166.79999999999</v>
      </c>
      <c r="F15" s="6">
        <f>'Обоснование Финансовых ресурсов'!E21</f>
        <v>87327</v>
      </c>
      <c r="G15" s="6">
        <f>'Обоснование Финансовых ресурсов'!F21</f>
        <v>87327</v>
      </c>
      <c r="H15" s="6">
        <f>'Обоснование Финансовых ресурсов'!G21</f>
        <v>87327</v>
      </c>
      <c r="I15" s="6">
        <f>'Обоснование Финансовых ресурсов'!H21</f>
        <v>85846</v>
      </c>
      <c r="J15" s="6">
        <f t="shared" si="1"/>
        <v>480993.8</v>
      </c>
    </row>
    <row r="16" spans="1:13" s="66" customFormat="1" ht="31.5" x14ac:dyDescent="0.25">
      <c r="A16" s="173"/>
      <c r="B16" s="173"/>
      <c r="C16" s="117" t="s">
        <v>367</v>
      </c>
      <c r="D16" s="117" t="s">
        <v>342</v>
      </c>
      <c r="E16" s="6">
        <f>'Обоснование Финансовых ресурсов'!D23</f>
        <v>0</v>
      </c>
      <c r="F16" s="6">
        <f>'Обоснование Финансовых ресурсов'!E23</f>
        <v>15000</v>
      </c>
      <c r="G16" s="6">
        <f>'Обоснование Финансовых ресурсов'!F23</f>
        <v>15000</v>
      </c>
      <c r="H16" s="6">
        <f>'Обоснование Финансовых ресурсов'!G23</f>
        <v>15000</v>
      </c>
      <c r="I16" s="6">
        <f>'Обоснование Финансовых ресурсов'!H23</f>
        <v>15000</v>
      </c>
      <c r="J16" s="6">
        <f t="shared" si="1"/>
        <v>60000</v>
      </c>
    </row>
    <row r="17" spans="1:10" ht="128.25" customHeight="1" x14ac:dyDescent="0.25">
      <c r="A17" s="174" t="s">
        <v>19</v>
      </c>
      <c r="B17" s="174"/>
      <c r="C17" s="168" t="s">
        <v>117</v>
      </c>
      <c r="D17" s="168"/>
      <c r="E17" s="168"/>
      <c r="F17" s="168"/>
      <c r="G17" s="168"/>
      <c r="H17" s="168"/>
      <c r="I17" s="168"/>
      <c r="J17" s="168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170" t="s">
        <v>272</v>
      </c>
      <c r="H49" s="170"/>
      <c r="I49" s="170"/>
      <c r="J49" s="170"/>
    </row>
    <row r="50" spans="1:10" x14ac:dyDescent="0.25">
      <c r="A50" s="18"/>
      <c r="B50" s="18"/>
    </row>
    <row r="51" spans="1:10" x14ac:dyDescent="0.25">
      <c r="A51" s="169" t="s">
        <v>113</v>
      </c>
      <c r="B51" s="169"/>
      <c r="C51" s="169"/>
      <c r="D51" s="169"/>
      <c r="E51" s="169"/>
      <c r="F51" s="169"/>
      <c r="G51" s="169"/>
      <c r="H51" s="169"/>
      <c r="I51" s="169"/>
      <c r="J51" s="169"/>
    </row>
    <row r="52" spans="1:10" x14ac:dyDescent="0.25">
      <c r="A52" s="169"/>
      <c r="B52" s="169"/>
      <c r="C52" s="169"/>
      <c r="D52" s="169"/>
      <c r="E52" s="169"/>
      <c r="F52" s="169"/>
      <c r="G52" s="169"/>
      <c r="H52" s="169"/>
      <c r="I52" s="169"/>
      <c r="J52" s="169"/>
    </row>
    <row r="53" spans="1:10" x14ac:dyDescent="0.25">
      <c r="A53" s="169"/>
      <c r="B53" s="169"/>
      <c r="C53" s="169"/>
      <c r="D53" s="169"/>
      <c r="E53" s="169"/>
      <c r="F53" s="169"/>
      <c r="G53" s="169"/>
      <c r="H53" s="169"/>
      <c r="I53" s="169"/>
      <c r="J53" s="169"/>
    </row>
    <row r="54" spans="1:10" x14ac:dyDescent="0.25">
      <c r="A54" s="2"/>
    </row>
    <row r="55" spans="1:10" x14ac:dyDescent="0.25">
      <c r="A55" s="149" t="s">
        <v>0</v>
      </c>
      <c r="B55" s="149"/>
      <c r="C55" s="168" t="s">
        <v>1</v>
      </c>
      <c r="D55" s="168"/>
      <c r="E55" s="168"/>
      <c r="F55" s="168"/>
      <c r="G55" s="168"/>
      <c r="H55" s="168"/>
      <c r="I55" s="168"/>
      <c r="J55" s="168"/>
    </row>
    <row r="56" spans="1:10" ht="84.75" customHeight="1" x14ac:dyDescent="0.25">
      <c r="A56" s="149" t="s">
        <v>2</v>
      </c>
      <c r="B56" s="149"/>
      <c r="C56" s="168" t="s">
        <v>3</v>
      </c>
      <c r="D56" s="168"/>
      <c r="E56" s="168"/>
      <c r="F56" s="168"/>
      <c r="G56" s="168"/>
      <c r="H56" s="168"/>
      <c r="I56" s="168"/>
      <c r="J56" s="168"/>
    </row>
    <row r="57" spans="1:10" x14ac:dyDescent="0.25">
      <c r="A57" s="149" t="s">
        <v>4</v>
      </c>
      <c r="B57" s="149"/>
      <c r="C57" s="168" t="s">
        <v>5</v>
      </c>
      <c r="D57" s="168"/>
      <c r="E57" s="168"/>
      <c r="F57" s="168"/>
      <c r="G57" s="168"/>
      <c r="H57" s="168"/>
      <c r="I57" s="168"/>
      <c r="J57" s="168"/>
    </row>
    <row r="58" spans="1:10" ht="95.25" customHeight="1" x14ac:dyDescent="0.25">
      <c r="A58" s="149" t="s">
        <v>6</v>
      </c>
      <c r="B58" s="149"/>
      <c r="C58" s="168" t="s">
        <v>134</v>
      </c>
      <c r="D58" s="168"/>
      <c r="E58" s="168"/>
      <c r="F58" s="168"/>
      <c r="G58" s="168"/>
      <c r="H58" s="168"/>
      <c r="I58" s="168"/>
      <c r="J58" s="168"/>
    </row>
    <row r="59" spans="1:10" x14ac:dyDescent="0.25">
      <c r="A59" s="149" t="s">
        <v>7</v>
      </c>
      <c r="B59" s="149"/>
      <c r="C59" s="168" t="s">
        <v>8</v>
      </c>
      <c r="D59" s="168"/>
      <c r="E59" s="168"/>
      <c r="F59" s="168"/>
      <c r="G59" s="168"/>
      <c r="H59" s="168"/>
      <c r="I59" s="168"/>
      <c r="J59" s="168"/>
    </row>
    <row r="60" spans="1:10" ht="15.75" customHeight="1" x14ac:dyDescent="0.25">
      <c r="A60" s="177" t="s">
        <v>9</v>
      </c>
      <c r="B60" s="177" t="s">
        <v>1</v>
      </c>
      <c r="C60" s="171" t="s">
        <v>10</v>
      </c>
      <c r="D60" s="158" t="s">
        <v>11</v>
      </c>
      <c r="E60" s="149" t="s">
        <v>12</v>
      </c>
      <c r="F60" s="149"/>
      <c r="G60" s="149"/>
      <c r="H60" s="149"/>
      <c r="I60" s="149"/>
      <c r="J60" s="149"/>
    </row>
    <row r="61" spans="1:10" x14ac:dyDescent="0.25">
      <c r="A61" s="178"/>
      <c r="B61" s="178"/>
      <c r="C61" s="172"/>
      <c r="D61" s="158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178"/>
      <c r="B62" s="178"/>
      <c r="C62" s="173"/>
      <c r="D62" s="4" t="s">
        <v>20</v>
      </c>
      <c r="E62" s="6">
        <f>SUM(E63:E67)</f>
        <v>340022.53</v>
      </c>
      <c r="F62" s="6">
        <f t="shared" ref="F62:J62" si="2">SUM(F63:F67)</f>
        <v>282259.58999999997</v>
      </c>
      <c r="G62" s="6">
        <f t="shared" si="2"/>
        <v>282259.58999999997</v>
      </c>
      <c r="H62" s="6">
        <f t="shared" si="2"/>
        <v>282259.58999999997</v>
      </c>
      <c r="I62" s="6">
        <f t="shared" si="2"/>
        <v>282259.58999999997</v>
      </c>
      <c r="J62" s="6">
        <f t="shared" si="2"/>
        <v>1469060.8899999997</v>
      </c>
    </row>
    <row r="63" spans="1:10" ht="94.5" x14ac:dyDescent="0.25">
      <c r="A63" s="178"/>
      <c r="B63" s="178"/>
      <c r="C63" s="5" t="s">
        <v>31</v>
      </c>
      <c r="D63" s="5" t="s">
        <v>21</v>
      </c>
      <c r="E63" s="6">
        <f>'Обоснование Финансовых ресурсов'!D44</f>
        <v>0</v>
      </c>
      <c r="F63" s="6">
        <f>'Обоснование Финансовых ресурсов'!E44</f>
        <v>0</v>
      </c>
      <c r="G63" s="6">
        <f>'Обоснование Финансовых ресурсов'!F44</f>
        <v>0</v>
      </c>
      <c r="H63" s="6">
        <f>'Обоснование Финансовых ресурсов'!G44</f>
        <v>0</v>
      </c>
      <c r="I63" s="6">
        <f>'Обоснование Финансовых ресурсов'!H44</f>
        <v>0</v>
      </c>
      <c r="J63" s="6">
        <f>SUM(E63:I63)</f>
        <v>0</v>
      </c>
    </row>
    <row r="64" spans="1:10" ht="78.75" x14ac:dyDescent="0.25">
      <c r="A64" s="178"/>
      <c r="B64" s="178"/>
      <c r="C64" s="5" t="s">
        <v>32</v>
      </c>
      <c r="D64" s="63" t="s">
        <v>125</v>
      </c>
      <c r="E64" s="6">
        <f>'Обоснование Финансовых ресурсов'!D45</f>
        <v>0</v>
      </c>
      <c r="F64" s="6">
        <f>'Обоснование Финансовых ресурсов'!E45</f>
        <v>0</v>
      </c>
      <c r="G64" s="6">
        <f>'Обоснование Финансовых ресурсов'!F45</f>
        <v>0</v>
      </c>
      <c r="H64" s="6">
        <f>'Обоснование Финансовых ресурсов'!G45</f>
        <v>0</v>
      </c>
      <c r="I64" s="6">
        <f>'Обоснование Финансовых ресурсов'!H45</f>
        <v>0</v>
      </c>
      <c r="J64" s="6">
        <f t="shared" ref="J64:J67" si="3">SUM(E64:I64)</f>
        <v>0</v>
      </c>
    </row>
    <row r="65" spans="1:10" ht="78.75" x14ac:dyDescent="0.25">
      <c r="A65" s="178"/>
      <c r="B65" s="178"/>
      <c r="C65" s="5" t="s">
        <v>131</v>
      </c>
      <c r="D65" s="62" t="s">
        <v>126</v>
      </c>
      <c r="E65" s="6">
        <f>'Обоснование Финансовых ресурсов'!D46</f>
        <v>213262.83</v>
      </c>
      <c r="F65" s="6">
        <f>'Обоснование Финансовых ресурсов'!E46</f>
        <v>176144.19</v>
      </c>
      <c r="G65" s="6">
        <f>'Обоснование Финансовых ресурсов'!F46</f>
        <v>176144.19</v>
      </c>
      <c r="H65" s="6">
        <f>'Обоснование Финансовых ресурсов'!G46</f>
        <v>176144.19</v>
      </c>
      <c r="I65" s="6">
        <f>'Обоснование Финансовых ресурсов'!H46</f>
        <v>176144.19</v>
      </c>
      <c r="J65" s="6">
        <f t="shared" si="3"/>
        <v>917839.58999999985</v>
      </c>
    </row>
    <row r="66" spans="1:10" ht="63" x14ac:dyDescent="0.25">
      <c r="A66" s="178"/>
      <c r="B66" s="178"/>
      <c r="C66" s="5" t="s">
        <v>5</v>
      </c>
      <c r="D66" s="5" t="s">
        <v>130</v>
      </c>
      <c r="E66" s="6">
        <f>'Обоснование Финансовых ресурсов'!D43</f>
        <v>26959.7</v>
      </c>
      <c r="F66" s="6">
        <f>'Обоснование Финансовых ресурсов'!E43</f>
        <v>16115.399999999965</v>
      </c>
      <c r="G66" s="6">
        <f>'Обоснование Финансовых ресурсов'!F43</f>
        <v>16115.399999999965</v>
      </c>
      <c r="H66" s="6">
        <f>'Обоснование Финансовых ресурсов'!G43</f>
        <v>16115.399999999965</v>
      </c>
      <c r="I66" s="6">
        <f>'Обоснование Финансовых ресурсов'!H43</f>
        <v>16115.399999999965</v>
      </c>
      <c r="J66" s="6">
        <f t="shared" si="3"/>
        <v>91421.299999999857</v>
      </c>
    </row>
    <row r="67" spans="1:10" s="66" customFormat="1" ht="63" x14ac:dyDescent="0.25">
      <c r="A67" s="179"/>
      <c r="B67" s="179"/>
      <c r="C67" s="117" t="s">
        <v>368</v>
      </c>
      <c r="D67" s="117" t="s">
        <v>342</v>
      </c>
      <c r="E67" s="6">
        <f>'Обоснование Финансовых ресурсов'!D47</f>
        <v>99800</v>
      </c>
      <c r="F67" s="6">
        <f>'Обоснование Финансовых ресурсов'!E47</f>
        <v>90000</v>
      </c>
      <c r="G67" s="6">
        <f>'Обоснование Финансовых ресурсов'!F47</f>
        <v>90000</v>
      </c>
      <c r="H67" s="6">
        <f>'Обоснование Финансовых ресурсов'!G47</f>
        <v>90000</v>
      </c>
      <c r="I67" s="6">
        <f>'Обоснование Финансовых ресурсов'!H47</f>
        <v>90000</v>
      </c>
      <c r="J67" s="6">
        <f t="shared" si="3"/>
        <v>459800</v>
      </c>
    </row>
    <row r="68" spans="1:10" ht="117" customHeight="1" x14ac:dyDescent="0.25">
      <c r="A68" s="174" t="s">
        <v>19</v>
      </c>
      <c r="B68" s="174"/>
      <c r="C68" s="155" t="s">
        <v>135</v>
      </c>
      <c r="D68" s="156"/>
      <c r="E68" s="156"/>
      <c r="F68" s="156"/>
      <c r="G68" s="156"/>
      <c r="H68" s="156"/>
      <c r="I68" s="156"/>
      <c r="J68" s="157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  <mergeCell ref="A55:B55"/>
    <mergeCell ref="C55:J55"/>
    <mergeCell ref="A56:B56"/>
    <mergeCell ref="C56:J56"/>
    <mergeCell ref="A57:B57"/>
    <mergeCell ref="C57:J57"/>
    <mergeCell ref="A8:B8"/>
    <mergeCell ref="A9:B9"/>
    <mergeCell ref="B11:B16"/>
    <mergeCell ref="A11:A16"/>
    <mergeCell ref="A51:J53"/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opLeftCell="A14" zoomScale="80" zoomScaleNormal="80" workbookViewId="0">
      <selection activeCell="E75" sqref="E75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8" width="15.42578125" style="2" bestFit="1" customWidth="1"/>
    <col min="9" max="11" width="15.5703125" style="2" bestFit="1" customWidth="1"/>
    <col min="12" max="12" width="16.140625" style="2" bestFit="1" customWidth="1"/>
    <col min="13" max="16384" width="9.140625" style="2"/>
  </cols>
  <sheetData>
    <row r="1" spans="1:12" x14ac:dyDescent="0.25">
      <c r="I1" s="167" t="s">
        <v>273</v>
      </c>
      <c r="J1" s="167"/>
      <c r="K1" s="167"/>
      <c r="L1" s="167"/>
    </row>
    <row r="3" spans="1:12" x14ac:dyDescent="0.25">
      <c r="A3" s="169" t="s">
        <v>89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6" spans="1:12" ht="72" customHeight="1" x14ac:dyDescent="0.25">
      <c r="A6" s="149" t="s">
        <v>23</v>
      </c>
      <c r="B6" s="158" t="s">
        <v>24</v>
      </c>
      <c r="C6" s="158" t="s">
        <v>102</v>
      </c>
      <c r="D6" s="158"/>
      <c r="E6" s="158" t="s">
        <v>27</v>
      </c>
      <c r="F6" s="158" t="s">
        <v>28</v>
      </c>
      <c r="G6" s="158" t="s">
        <v>29</v>
      </c>
      <c r="H6" s="158" t="s">
        <v>30</v>
      </c>
      <c r="I6" s="158"/>
      <c r="J6" s="158"/>
      <c r="K6" s="158"/>
      <c r="L6" s="158"/>
    </row>
    <row r="7" spans="1:12" ht="47.25" x14ac:dyDescent="0.25">
      <c r="A7" s="149"/>
      <c r="B7" s="158"/>
      <c r="C7" s="24" t="s">
        <v>25</v>
      </c>
      <c r="D7" s="24" t="s">
        <v>26</v>
      </c>
      <c r="E7" s="158"/>
      <c r="F7" s="158"/>
      <c r="G7" s="158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74" t="s">
        <v>118</v>
      </c>
      <c r="C9" s="6">
        <v>0</v>
      </c>
      <c r="D9" s="6">
        <v>0</v>
      </c>
      <c r="E9" s="101" t="s">
        <v>297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74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74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74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74"/>
      <c r="C13" s="9">
        <v>0</v>
      </c>
      <c r="D13" s="64">
        <v>0</v>
      </c>
      <c r="E13" s="101" t="s">
        <v>288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74"/>
      <c r="C14" s="9">
        <v>0</v>
      </c>
      <c r="D14" s="64">
        <v>0</v>
      </c>
      <c r="E14" s="101" t="s">
        <v>251</v>
      </c>
      <c r="F14" s="104" t="s">
        <v>35</v>
      </c>
      <c r="G14" s="107" t="s">
        <v>323</v>
      </c>
      <c r="H14" s="107" t="s">
        <v>323</v>
      </c>
      <c r="I14" s="107" t="s">
        <v>323</v>
      </c>
      <c r="J14" s="107" t="s">
        <v>323</v>
      </c>
      <c r="K14" s="107" t="s">
        <v>323</v>
      </c>
      <c r="L14" s="107" t="s">
        <v>323</v>
      </c>
    </row>
    <row r="15" spans="1:12" ht="67.5" x14ac:dyDescent="0.25">
      <c r="A15" s="95">
        <v>12</v>
      </c>
      <c r="B15" s="174"/>
      <c r="C15" s="9">
        <v>0</v>
      </c>
      <c r="D15" s="64">
        <v>0</v>
      </c>
      <c r="E15" s="101" t="s">
        <v>252</v>
      </c>
      <c r="F15" s="104" t="s">
        <v>35</v>
      </c>
      <c r="G15" s="107" t="s">
        <v>323</v>
      </c>
      <c r="H15" s="107" t="s">
        <v>323</v>
      </c>
      <c r="I15" s="107" t="s">
        <v>323</v>
      </c>
      <c r="J15" s="107" t="s">
        <v>323</v>
      </c>
      <c r="K15" s="107" t="s">
        <v>323</v>
      </c>
      <c r="L15" s="107" t="s">
        <v>323</v>
      </c>
    </row>
    <row r="16" spans="1:12" ht="45" x14ac:dyDescent="0.25">
      <c r="A16" s="95">
        <v>13</v>
      </c>
      <c r="B16" s="174"/>
      <c r="C16" s="9">
        <v>0</v>
      </c>
      <c r="D16" s="64">
        <v>0</v>
      </c>
      <c r="E16" s="101" t="s">
        <v>253</v>
      </c>
      <c r="F16" s="104" t="s">
        <v>35</v>
      </c>
      <c r="G16" s="107" t="s">
        <v>323</v>
      </c>
      <c r="H16" s="107" t="s">
        <v>323</v>
      </c>
      <c r="I16" s="107" t="s">
        <v>323</v>
      </c>
      <c r="J16" s="107" t="s">
        <v>323</v>
      </c>
      <c r="K16" s="107" t="s">
        <v>323</v>
      </c>
      <c r="L16" s="107" t="s">
        <v>323</v>
      </c>
    </row>
    <row r="17" spans="1:12" ht="45" x14ac:dyDescent="0.25">
      <c r="A17" s="95">
        <v>14</v>
      </c>
      <c r="B17" s="174"/>
      <c r="C17" s="9">
        <v>0</v>
      </c>
      <c r="D17" s="64">
        <v>0</v>
      </c>
      <c r="E17" s="101" t="s">
        <v>254</v>
      </c>
      <c r="F17" s="104" t="s">
        <v>35</v>
      </c>
      <c r="G17" s="107" t="s">
        <v>323</v>
      </c>
      <c r="H17" s="107" t="s">
        <v>323</v>
      </c>
      <c r="I17" s="107" t="s">
        <v>323</v>
      </c>
      <c r="J17" s="107" t="s">
        <v>323</v>
      </c>
      <c r="K17" s="107" t="s">
        <v>323</v>
      </c>
      <c r="L17" s="107" t="s">
        <v>323</v>
      </c>
    </row>
    <row r="18" spans="1:12" ht="56.25" x14ac:dyDescent="0.25">
      <c r="A18" s="95">
        <v>14</v>
      </c>
      <c r="B18" s="174"/>
      <c r="C18" s="9">
        <v>500</v>
      </c>
      <c r="D18" s="64">
        <v>0</v>
      </c>
      <c r="E18" s="101" t="s">
        <v>321</v>
      </c>
      <c r="F18" s="104" t="s">
        <v>322</v>
      </c>
      <c r="G18" s="107" t="s">
        <v>324</v>
      </c>
      <c r="H18" s="106" t="s">
        <v>324</v>
      </c>
      <c r="I18" s="106" t="s">
        <v>324</v>
      </c>
      <c r="J18" s="106" t="s">
        <v>324</v>
      </c>
      <c r="K18" s="106" t="s">
        <v>324</v>
      </c>
      <c r="L18" s="106" t="s">
        <v>324</v>
      </c>
    </row>
    <row r="19" spans="1:12" ht="45" x14ac:dyDescent="0.25">
      <c r="A19" s="95">
        <v>15</v>
      </c>
      <c r="B19" s="174"/>
      <c r="C19" s="9">
        <v>0</v>
      </c>
      <c r="D19" s="64">
        <v>0</v>
      </c>
      <c r="E19" s="101" t="s">
        <v>299</v>
      </c>
      <c r="F19" s="105" t="s">
        <v>322</v>
      </c>
      <c r="G19" s="107" t="s">
        <v>326</v>
      </c>
      <c r="H19" s="106" t="s">
        <v>325</v>
      </c>
      <c r="I19" s="106" t="s">
        <v>325</v>
      </c>
      <c r="J19" s="106" t="s">
        <v>325</v>
      </c>
      <c r="K19" s="106" t="s">
        <v>325</v>
      </c>
      <c r="L19" s="106" t="s">
        <v>325</v>
      </c>
    </row>
    <row r="20" spans="1:12" ht="56.25" x14ac:dyDescent="0.25">
      <c r="A20" s="95">
        <v>16</v>
      </c>
      <c r="B20" s="174"/>
      <c r="C20" s="9">
        <v>0</v>
      </c>
      <c r="D20" s="64">
        <v>0</v>
      </c>
      <c r="E20" s="101" t="s">
        <v>300</v>
      </c>
      <c r="F20" s="105" t="s">
        <v>301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74"/>
      <c r="C21" s="9">
        <v>0</v>
      </c>
      <c r="D21" s="64">
        <v>0</v>
      </c>
      <c r="E21" s="101" t="s">
        <v>327</v>
      </c>
      <c r="F21" s="105" t="s">
        <v>301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74"/>
      <c r="C22" s="9">
        <v>0</v>
      </c>
      <c r="D22" s="64">
        <v>0</v>
      </c>
      <c r="E22" s="101" t="s">
        <v>328</v>
      </c>
      <c r="F22" s="105" t="s">
        <v>329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67" t="s">
        <v>274</v>
      </c>
      <c r="J54" s="167"/>
      <c r="K54" s="167"/>
      <c r="L54" s="167"/>
    </row>
    <row r="56" spans="1:14" ht="15.75" customHeight="1" x14ac:dyDescent="0.25">
      <c r="A56" s="169" t="s">
        <v>91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7"/>
      <c r="N56" s="7"/>
    </row>
    <row r="57" spans="1:14" ht="8.25" customHeight="1" x14ac:dyDescent="0.25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7"/>
      <c r="N57" s="7"/>
    </row>
    <row r="59" spans="1:14" ht="63" customHeight="1" x14ac:dyDescent="0.25">
      <c r="A59" s="149" t="s">
        <v>23</v>
      </c>
      <c r="B59" s="158" t="s">
        <v>24</v>
      </c>
      <c r="C59" s="158" t="s">
        <v>102</v>
      </c>
      <c r="D59" s="158"/>
      <c r="E59" s="158" t="s">
        <v>27</v>
      </c>
      <c r="F59" s="158" t="s">
        <v>28</v>
      </c>
      <c r="G59" s="158" t="s">
        <v>29</v>
      </c>
      <c r="H59" s="158" t="s">
        <v>30</v>
      </c>
      <c r="I59" s="158"/>
      <c r="J59" s="158"/>
      <c r="K59" s="158"/>
      <c r="L59" s="158"/>
    </row>
    <row r="60" spans="1:14" ht="65.25" customHeight="1" x14ac:dyDescent="0.25">
      <c r="A60" s="149"/>
      <c r="B60" s="158"/>
      <c r="C60" s="5" t="s">
        <v>25</v>
      </c>
      <c r="D60" s="5" t="s">
        <v>26</v>
      </c>
      <c r="E60" s="158"/>
      <c r="F60" s="158"/>
      <c r="G60" s="158"/>
      <c r="H60" s="4" t="s">
        <v>13</v>
      </c>
      <c r="I60" s="4" t="s">
        <v>14</v>
      </c>
      <c r="J60" s="4" t="s">
        <v>15</v>
      </c>
      <c r="K60" s="4" t="s">
        <v>16</v>
      </c>
      <c r="L60" s="4" t="s">
        <v>17</v>
      </c>
    </row>
    <row r="61" spans="1:14" x14ac:dyDescent="0.25">
      <c r="A61" s="4">
        <v>1</v>
      </c>
      <c r="B61" s="4">
        <v>2</v>
      </c>
      <c r="C61" s="4">
        <v>3</v>
      </c>
      <c r="D61" s="4">
        <v>4</v>
      </c>
      <c r="E61" s="4">
        <v>5</v>
      </c>
      <c r="F61" s="4">
        <v>6</v>
      </c>
      <c r="G61" s="4">
        <v>7</v>
      </c>
      <c r="H61" s="4">
        <v>8</v>
      </c>
      <c r="I61" s="4">
        <v>9</v>
      </c>
      <c r="J61" s="4">
        <v>10</v>
      </c>
      <c r="K61" s="4">
        <v>11</v>
      </c>
      <c r="L61" s="4">
        <v>12</v>
      </c>
    </row>
    <row r="62" spans="1:14" ht="33.75" customHeight="1" x14ac:dyDescent="0.25">
      <c r="A62" s="4">
        <v>1</v>
      </c>
      <c r="B62" s="174" t="s">
        <v>110</v>
      </c>
      <c r="C62" s="83">
        <v>1902.86</v>
      </c>
      <c r="D62" s="6">
        <v>0</v>
      </c>
      <c r="E62" s="108" t="s">
        <v>124</v>
      </c>
      <c r="F62" s="103" t="s">
        <v>69</v>
      </c>
      <c r="G62" s="9">
        <v>88211</v>
      </c>
      <c r="H62" s="6">
        <v>88211</v>
      </c>
      <c r="I62" s="6">
        <v>88211</v>
      </c>
      <c r="J62" s="6">
        <v>88211</v>
      </c>
      <c r="K62" s="6">
        <f>666+J62</f>
        <v>88877</v>
      </c>
      <c r="L62" s="6">
        <f>K62</f>
        <v>88877</v>
      </c>
    </row>
    <row r="63" spans="1:14" ht="22.5" x14ac:dyDescent="0.25">
      <c r="A63" s="4">
        <v>2</v>
      </c>
      <c r="B63" s="174"/>
      <c r="C63" s="83">
        <v>137.38999999999999</v>
      </c>
      <c r="D63" s="6">
        <v>0</v>
      </c>
      <c r="E63" s="101" t="s">
        <v>103</v>
      </c>
      <c r="F63" s="103" t="s">
        <v>70</v>
      </c>
      <c r="G63" s="26">
        <v>0</v>
      </c>
      <c r="H63" s="90">
        <v>3</v>
      </c>
      <c r="I63" s="26">
        <v>4</v>
      </c>
      <c r="J63" s="26">
        <v>4</v>
      </c>
      <c r="K63" s="26">
        <v>4</v>
      </c>
      <c r="L63" s="26">
        <v>4</v>
      </c>
    </row>
    <row r="64" spans="1:14" ht="45" x14ac:dyDescent="0.25">
      <c r="A64" s="4">
        <v>3</v>
      </c>
      <c r="B64" s="174"/>
      <c r="C64" s="83">
        <f>SUM('Обоснование Финансовых ресурсов'!D10:H10)</f>
        <v>43125</v>
      </c>
      <c r="D64" s="83">
        <v>0</v>
      </c>
      <c r="E64" s="109" t="s">
        <v>289</v>
      </c>
      <c r="F64" s="109" t="s">
        <v>330</v>
      </c>
      <c r="G64" s="89">
        <v>0</v>
      </c>
      <c r="H64" s="92" t="s">
        <v>331</v>
      </c>
      <c r="I64" s="92" t="s">
        <v>332</v>
      </c>
      <c r="J64" s="92" t="s">
        <v>333</v>
      </c>
      <c r="K64" s="92" t="s">
        <v>334</v>
      </c>
      <c r="L64" s="92" t="s">
        <v>335</v>
      </c>
    </row>
    <row r="65" spans="1:14" ht="33.75" x14ac:dyDescent="0.25">
      <c r="A65" s="4">
        <v>4</v>
      </c>
      <c r="B65" s="174"/>
      <c r="C65" s="83">
        <v>903.67</v>
      </c>
      <c r="D65" s="83">
        <v>0</v>
      </c>
      <c r="E65" s="109" t="s">
        <v>310</v>
      </c>
      <c r="F65" s="110" t="s">
        <v>70</v>
      </c>
      <c r="G65" s="91" t="s">
        <v>98</v>
      </c>
      <c r="H65" s="92" t="s">
        <v>309</v>
      </c>
      <c r="I65" s="92" t="s">
        <v>99</v>
      </c>
      <c r="J65" s="92" t="s">
        <v>99</v>
      </c>
      <c r="K65" s="92" t="s">
        <v>119</v>
      </c>
      <c r="L65" s="92" t="s">
        <v>104</v>
      </c>
    </row>
    <row r="66" spans="1:14" ht="33.75" x14ac:dyDescent="0.25">
      <c r="A66" s="4">
        <v>5</v>
      </c>
      <c r="B66" s="174"/>
      <c r="C66" s="83">
        <v>20439.98</v>
      </c>
      <c r="D66" s="83">
        <v>0</v>
      </c>
      <c r="E66" s="109" t="s">
        <v>105</v>
      </c>
      <c r="F66" s="110" t="s">
        <v>69</v>
      </c>
      <c r="G66" s="91" t="s">
        <v>100</v>
      </c>
      <c r="H66" s="92" t="s">
        <v>302</v>
      </c>
      <c r="I66" s="92" t="s">
        <v>136</v>
      </c>
      <c r="J66" s="92" t="s">
        <v>137</v>
      </c>
      <c r="K66" s="92" t="s">
        <v>101</v>
      </c>
      <c r="L66" s="92" t="s">
        <v>101</v>
      </c>
    </row>
    <row r="67" spans="1:14" ht="45" x14ac:dyDescent="0.25">
      <c r="A67" s="4">
        <v>6</v>
      </c>
      <c r="B67" s="174"/>
      <c r="C67" s="93">
        <v>136</v>
      </c>
      <c r="D67" s="83">
        <v>0</v>
      </c>
      <c r="E67" s="109" t="s">
        <v>311</v>
      </c>
      <c r="F67" s="110" t="s">
        <v>70</v>
      </c>
      <c r="G67" s="91" t="s">
        <v>304</v>
      </c>
      <c r="H67" s="92" t="s">
        <v>303</v>
      </c>
      <c r="I67" s="92" t="s">
        <v>305</v>
      </c>
      <c r="J67" s="92" t="s">
        <v>306</v>
      </c>
      <c r="K67" s="92" t="s">
        <v>307</v>
      </c>
      <c r="L67" s="92" t="s">
        <v>308</v>
      </c>
    </row>
    <row r="68" spans="1:14" ht="45" x14ac:dyDescent="0.25">
      <c r="A68" s="4">
        <v>7</v>
      </c>
      <c r="B68" s="174"/>
      <c r="C68" s="83">
        <v>36.17</v>
      </c>
      <c r="D68" s="83">
        <v>0</v>
      </c>
      <c r="E68" s="109" t="s">
        <v>107</v>
      </c>
      <c r="F68" s="110" t="s">
        <v>70</v>
      </c>
      <c r="G68" s="91" t="s">
        <v>72</v>
      </c>
      <c r="H68" s="92" t="s">
        <v>72</v>
      </c>
      <c r="I68" s="92" t="s">
        <v>106</v>
      </c>
      <c r="J68" s="92" t="s">
        <v>106</v>
      </c>
      <c r="K68" s="92" t="s">
        <v>106</v>
      </c>
      <c r="L68" s="92" t="s">
        <v>106</v>
      </c>
    </row>
    <row r="69" spans="1:14" ht="33.75" x14ac:dyDescent="0.25">
      <c r="A69" s="54">
        <v>8</v>
      </c>
      <c r="B69" s="174"/>
      <c r="C69" s="83">
        <f>'[1]Перечень Мероприятий'!G35</f>
        <v>2991.9</v>
      </c>
      <c r="D69" s="83">
        <f>'[1]Перечень Мероприятий'!G36</f>
        <v>6759</v>
      </c>
      <c r="E69" s="109" t="s">
        <v>108</v>
      </c>
      <c r="F69" s="110" t="s">
        <v>70</v>
      </c>
      <c r="G69" s="91" t="s">
        <v>109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123.75" x14ac:dyDescent="0.25">
      <c r="A70" s="95">
        <v>9</v>
      </c>
      <c r="B70" s="174"/>
      <c r="C70" s="83">
        <v>0</v>
      </c>
      <c r="D70" s="83">
        <v>0</v>
      </c>
      <c r="E70" s="109" t="s">
        <v>336</v>
      </c>
      <c r="F70" s="110" t="s">
        <v>337</v>
      </c>
      <c r="G70" s="91" t="s">
        <v>71</v>
      </c>
      <c r="H70" s="92" t="s">
        <v>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67.5" x14ac:dyDescent="0.25">
      <c r="A71" s="95">
        <v>10</v>
      </c>
      <c r="B71" s="174"/>
      <c r="C71" s="83">
        <v>0</v>
      </c>
      <c r="D71" s="83">
        <v>0</v>
      </c>
      <c r="E71" s="109" t="s">
        <v>338</v>
      </c>
      <c r="F71" s="110" t="s">
        <v>339</v>
      </c>
      <c r="G71" s="91" t="s">
        <v>71</v>
      </c>
      <c r="H71" s="92" t="s">
        <v>71</v>
      </c>
      <c r="I71" s="92" t="s">
        <v>71</v>
      </c>
      <c r="J71" s="92" t="s">
        <v>71</v>
      </c>
      <c r="K71" s="92" t="s">
        <v>71</v>
      </c>
      <c r="L71" s="92" t="s">
        <v>71</v>
      </c>
    </row>
    <row r="72" spans="1:14" x14ac:dyDescent="0.25">
      <c r="A72" s="27"/>
      <c r="B72" s="28"/>
      <c r="C72" s="29"/>
      <c r="D72" s="29"/>
      <c r="E72" s="30"/>
      <c r="F72" s="27"/>
      <c r="G72" s="30"/>
      <c r="H72" s="29"/>
      <c r="I72" s="29"/>
      <c r="J72" s="29"/>
      <c r="K72" s="29"/>
      <c r="L72" s="29"/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x14ac:dyDescent="0.25">
      <c r="A74" s="27"/>
      <c r="B74" s="28"/>
      <c r="C74" s="29"/>
      <c r="D74" s="29"/>
      <c r="E74" s="30"/>
      <c r="F74" s="27"/>
      <c r="G74" s="30"/>
      <c r="H74" s="29"/>
      <c r="I74" s="29"/>
      <c r="J74" s="29"/>
      <c r="K74" s="29"/>
      <c r="L74" s="29"/>
    </row>
    <row r="75" spans="1:14" x14ac:dyDescent="0.25">
      <c r="A75" s="27"/>
      <c r="B75" s="28"/>
      <c r="C75" s="29"/>
      <c r="D75" s="29"/>
      <c r="E75" s="30"/>
      <c r="F75" s="27"/>
      <c r="G75" s="30"/>
      <c r="H75" s="29"/>
      <c r="I75" s="29"/>
      <c r="J75" s="29"/>
      <c r="K75" s="29"/>
      <c r="L75" s="29"/>
    </row>
    <row r="76" spans="1:14" ht="17.25" customHeight="1" x14ac:dyDescent="0.25">
      <c r="A76" s="27"/>
      <c r="B76" s="28"/>
      <c r="C76" s="29"/>
      <c r="D76" s="29"/>
      <c r="E76" s="30"/>
      <c r="F76" s="27"/>
      <c r="G76" s="30"/>
      <c r="H76" s="29"/>
      <c r="I76" s="167" t="s">
        <v>275</v>
      </c>
      <c r="J76" s="167"/>
      <c r="K76" s="167"/>
      <c r="L76" s="167"/>
    </row>
    <row r="77" spans="1:14" ht="17.25" customHeight="1" x14ac:dyDescent="0.25">
      <c r="A77" s="180" t="s">
        <v>90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7"/>
      <c r="N77" s="7"/>
    </row>
    <row r="78" spans="1:14" ht="18" customHeight="1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7"/>
      <c r="N78" s="7"/>
    </row>
    <row r="80" spans="1:14" ht="63" customHeight="1" x14ac:dyDescent="0.25">
      <c r="A80" s="149" t="s">
        <v>23</v>
      </c>
      <c r="B80" s="158" t="s">
        <v>24</v>
      </c>
      <c r="C80" s="158" t="s">
        <v>102</v>
      </c>
      <c r="D80" s="158"/>
      <c r="E80" s="158" t="s">
        <v>27</v>
      </c>
      <c r="F80" s="158" t="s">
        <v>28</v>
      </c>
      <c r="G80" s="158" t="s">
        <v>29</v>
      </c>
      <c r="H80" s="158" t="s">
        <v>30</v>
      </c>
      <c r="I80" s="158"/>
      <c r="J80" s="158"/>
      <c r="K80" s="158"/>
      <c r="L80" s="158"/>
    </row>
    <row r="81" spans="1:12" ht="65.25" customHeight="1" x14ac:dyDescent="0.25">
      <c r="A81" s="149"/>
      <c r="B81" s="158"/>
      <c r="C81" s="5" t="s">
        <v>25</v>
      </c>
      <c r="D81" s="5" t="s">
        <v>26</v>
      </c>
      <c r="E81" s="158"/>
      <c r="F81" s="158"/>
      <c r="G81" s="158"/>
      <c r="H81" s="4" t="s">
        <v>13</v>
      </c>
      <c r="I81" s="4" t="s">
        <v>14</v>
      </c>
      <c r="J81" s="4" t="s">
        <v>15</v>
      </c>
      <c r="K81" s="4" t="s">
        <v>16</v>
      </c>
      <c r="L81" s="4" t="s">
        <v>17</v>
      </c>
    </row>
    <row r="82" spans="1:12" x14ac:dyDescent="0.25">
      <c r="A82" s="4">
        <v>1</v>
      </c>
      <c r="B82" s="4">
        <v>2</v>
      </c>
      <c r="C82" s="4">
        <v>3</v>
      </c>
      <c r="D82" s="4">
        <v>4</v>
      </c>
      <c r="E82" s="4">
        <v>5</v>
      </c>
      <c r="F82" s="4">
        <v>6</v>
      </c>
      <c r="G82" s="4">
        <v>7</v>
      </c>
      <c r="H82" s="4">
        <v>8</v>
      </c>
      <c r="I82" s="4">
        <v>9</v>
      </c>
      <c r="J82" s="4">
        <v>10</v>
      </c>
      <c r="K82" s="4">
        <v>11</v>
      </c>
      <c r="L82" s="4">
        <v>12</v>
      </c>
    </row>
    <row r="83" spans="1:12" ht="76.5" x14ac:dyDescent="0.25">
      <c r="A83" s="4">
        <v>1</v>
      </c>
      <c r="B83" s="97" t="s">
        <v>34</v>
      </c>
      <c r="C83" s="6">
        <f>'Обоснование Финансовых ресурсов'!D39+'Обоснование Финансовых ресурсов'!E39+'Обоснование Финансовых ресурсов'!F39+'Обоснование Финансовых ресурсов'!G39+'Обоснование Финансовых ресурсов'!H39</f>
        <v>10300</v>
      </c>
      <c r="D83" s="6">
        <v>0</v>
      </c>
      <c r="E83" s="97" t="s">
        <v>80</v>
      </c>
      <c r="F83" s="15" t="s">
        <v>38</v>
      </c>
      <c r="G83" s="10">
        <v>61</v>
      </c>
      <c r="H83" s="4">
        <v>135</v>
      </c>
      <c r="I83" s="4">
        <v>0</v>
      </c>
      <c r="J83" s="4">
        <v>0</v>
      </c>
      <c r="K83" s="4">
        <v>0</v>
      </c>
      <c r="L83" s="4">
        <v>0</v>
      </c>
    </row>
    <row r="84" spans="1:12" ht="123.75" customHeight="1" x14ac:dyDescent="0.25">
      <c r="A84" s="4">
        <v>2</v>
      </c>
      <c r="B84" s="97" t="s">
        <v>37</v>
      </c>
      <c r="C84" s="6">
        <v>139375.9</v>
      </c>
      <c r="D84" s="6">
        <v>0</v>
      </c>
      <c r="E84" s="111" t="s">
        <v>248</v>
      </c>
      <c r="F84" s="15" t="s">
        <v>246</v>
      </c>
      <c r="G84" s="71">
        <v>15725200</v>
      </c>
      <c r="H84" s="71">
        <v>24523200</v>
      </c>
      <c r="I84" s="71">
        <v>26095200</v>
      </c>
      <c r="J84" s="71">
        <v>27767900</v>
      </c>
      <c r="K84" s="71">
        <v>29547800</v>
      </c>
      <c r="L84" s="72">
        <v>31441800</v>
      </c>
    </row>
    <row r="85" spans="1:12" ht="176.25" customHeight="1" x14ac:dyDescent="0.25">
      <c r="A85" s="4">
        <v>3</v>
      </c>
      <c r="B85" s="97" t="s">
        <v>36</v>
      </c>
      <c r="C85" s="6">
        <v>4155.7</v>
      </c>
      <c r="D85" s="6">
        <v>221329.9</v>
      </c>
      <c r="E85" s="111" t="s">
        <v>292</v>
      </c>
      <c r="F85" s="15" t="s">
        <v>290</v>
      </c>
      <c r="G85" s="9">
        <v>0</v>
      </c>
      <c r="H85" s="6">
        <v>42</v>
      </c>
      <c r="I85" s="6">
        <v>66</v>
      </c>
      <c r="J85" s="6">
        <v>75</v>
      </c>
      <c r="K85" s="6">
        <v>90</v>
      </c>
      <c r="L85" s="6">
        <v>105</v>
      </c>
    </row>
  </sheetData>
  <mergeCells count="29">
    <mergeCell ref="B9:B22"/>
    <mergeCell ref="B62:B71"/>
    <mergeCell ref="A59:A60"/>
    <mergeCell ref="F59:F60"/>
    <mergeCell ref="G59:G60"/>
    <mergeCell ref="A77:L78"/>
    <mergeCell ref="G80:G81"/>
    <mergeCell ref="H80:L80"/>
    <mergeCell ref="A80:A81"/>
    <mergeCell ref="B80:B81"/>
    <mergeCell ref="C80:D80"/>
    <mergeCell ref="E80:E81"/>
    <mergeCell ref="F80:F81"/>
    <mergeCell ref="I1:L1"/>
    <mergeCell ref="I54:L54"/>
    <mergeCell ref="I76:L76"/>
    <mergeCell ref="A3:L4"/>
    <mergeCell ref="A6:A7"/>
    <mergeCell ref="B6:B7"/>
    <mergeCell ref="C6:D6"/>
    <mergeCell ref="E6:E7"/>
    <mergeCell ref="F6:F7"/>
    <mergeCell ref="G6:G7"/>
    <mergeCell ref="H6:L6"/>
    <mergeCell ref="A56:L57"/>
    <mergeCell ref="C59:D59"/>
    <mergeCell ref="E59:E60"/>
    <mergeCell ref="B59:B60"/>
    <mergeCell ref="H59:L5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3" zoomScale="70" zoomScaleNormal="70" workbookViewId="0">
      <selection activeCell="D19" sqref="D19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6384" width="9.140625" style="2"/>
  </cols>
  <sheetData>
    <row r="1" spans="1:12" x14ac:dyDescent="0.25">
      <c r="G1" s="167" t="s">
        <v>276</v>
      </c>
      <c r="H1" s="167"/>
      <c r="I1" s="167"/>
    </row>
    <row r="2" spans="1:12" ht="15.75" customHeight="1" x14ac:dyDescent="0.25">
      <c r="A2" s="169" t="s">
        <v>73</v>
      </c>
      <c r="B2" s="169"/>
      <c r="C2" s="169"/>
      <c r="D2" s="169"/>
      <c r="E2" s="169"/>
      <c r="F2" s="169"/>
      <c r="G2" s="169"/>
      <c r="H2" s="169"/>
      <c r="I2" s="169"/>
      <c r="J2" s="7"/>
      <c r="K2" s="7"/>
      <c r="L2" s="7"/>
    </row>
    <row r="3" spans="1:12" ht="7.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7"/>
      <c r="K3" s="7"/>
      <c r="L3" s="7"/>
    </row>
    <row r="4" spans="1:12" ht="5.2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7"/>
      <c r="K4" s="7"/>
      <c r="L4" s="7"/>
    </row>
    <row r="6" spans="1:12" ht="42.75" customHeight="1" x14ac:dyDescent="0.25">
      <c r="A6" s="191" t="s">
        <v>75</v>
      </c>
      <c r="B6" s="185" t="s">
        <v>11</v>
      </c>
      <c r="C6" s="191" t="s">
        <v>39</v>
      </c>
      <c r="D6" s="191" t="s">
        <v>40</v>
      </c>
      <c r="E6" s="191"/>
      <c r="F6" s="191"/>
      <c r="G6" s="191"/>
      <c r="H6" s="191"/>
      <c r="I6" s="191" t="s">
        <v>41</v>
      </c>
      <c r="J6" s="84"/>
    </row>
    <row r="7" spans="1:12" ht="39.75" customHeight="1" x14ac:dyDescent="0.25">
      <c r="A7" s="191"/>
      <c r="B7" s="187"/>
      <c r="C7" s="191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191"/>
      <c r="J7" s="84"/>
    </row>
    <row r="8" spans="1:12" ht="63.75" x14ac:dyDescent="0.25">
      <c r="A8" s="125" t="s">
        <v>346</v>
      </c>
      <c r="B8" s="87" t="s">
        <v>25</v>
      </c>
      <c r="C8" s="96" t="s">
        <v>313</v>
      </c>
      <c r="D8" s="43">
        <v>38140.400000000001</v>
      </c>
      <c r="E8" s="94">
        <v>62000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69.75" customHeight="1" x14ac:dyDescent="0.25">
      <c r="A9" s="125" t="s">
        <v>312</v>
      </c>
      <c r="B9" s="87" t="s">
        <v>25</v>
      </c>
      <c r="C9" s="185" t="s">
        <v>315</v>
      </c>
      <c r="D9" s="43">
        <v>26276.1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347</v>
      </c>
      <c r="B10" s="87" t="s">
        <v>25</v>
      </c>
      <c r="C10" s="186"/>
      <c r="D10" s="43">
        <v>11125</v>
      </c>
      <c r="E10" s="43">
        <v>8000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42.75" customHeight="1" x14ac:dyDescent="0.25">
      <c r="A11" s="188" t="s">
        <v>281</v>
      </c>
      <c r="B11" s="87" t="s">
        <v>25</v>
      </c>
      <c r="C11" s="186"/>
      <c r="D11" s="43">
        <v>15000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42.75" customHeight="1" x14ac:dyDescent="0.25">
      <c r="A12" s="189"/>
      <c r="B12" s="87" t="s">
        <v>343</v>
      </c>
      <c r="C12" s="186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344</v>
      </c>
      <c r="B13" s="87" t="s">
        <v>25</v>
      </c>
      <c r="C13" s="186"/>
      <c r="D13" s="43">
        <v>4505</v>
      </c>
      <c r="E13" s="43">
        <v>5000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369</v>
      </c>
      <c r="B14" s="87" t="s">
        <v>25</v>
      </c>
      <c r="C14" s="186"/>
      <c r="D14" s="43">
        <v>10228.4</v>
      </c>
      <c r="E14" s="43">
        <v>10846</v>
      </c>
      <c r="F14" s="43">
        <v>10846</v>
      </c>
      <c r="G14" s="43">
        <v>10846</v>
      </c>
      <c r="H14" s="43">
        <v>10846</v>
      </c>
      <c r="I14" s="86"/>
      <c r="J14" s="84"/>
    </row>
    <row r="15" spans="1:12" ht="25.5" x14ac:dyDescent="0.25">
      <c r="A15" s="87" t="s">
        <v>348</v>
      </c>
      <c r="B15" s="87" t="s">
        <v>79</v>
      </c>
      <c r="C15" s="186"/>
      <c r="D15" s="43">
        <v>3345.6</v>
      </c>
      <c r="E15" s="43">
        <v>3345.6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348</v>
      </c>
      <c r="B16" s="87" t="s">
        <v>25</v>
      </c>
      <c r="C16" s="186"/>
      <c r="D16" s="43">
        <f>1496.4-15.4</f>
        <v>1481</v>
      </c>
      <c r="E16" s="43">
        <v>1481</v>
      </c>
      <c r="F16" s="43">
        <v>1481</v>
      </c>
      <c r="G16" s="43">
        <v>1481</v>
      </c>
      <c r="H16" s="43">
        <v>0</v>
      </c>
      <c r="I16" s="86" t="s">
        <v>33</v>
      </c>
      <c r="J16" s="84"/>
    </row>
    <row r="17" spans="1:12" ht="76.5" x14ac:dyDescent="0.25">
      <c r="A17" s="87" t="s">
        <v>280</v>
      </c>
      <c r="B17" s="87" t="s">
        <v>25</v>
      </c>
      <c r="C17" s="186"/>
      <c r="D17" s="43">
        <f>29899.1-3579.1-499.6-31.31-200</f>
        <v>25589.09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2" ht="38.25" x14ac:dyDescent="0.25">
      <c r="A18" s="87" t="s">
        <v>295</v>
      </c>
      <c r="B18" s="87" t="s">
        <v>25</v>
      </c>
      <c r="C18" s="186"/>
      <c r="D18" s="43">
        <v>790.5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2" ht="69" customHeight="1" x14ac:dyDescent="0.25">
      <c r="A19" s="87" t="s">
        <v>314</v>
      </c>
      <c r="B19" s="87" t="s">
        <v>25</v>
      </c>
      <c r="C19" s="186"/>
      <c r="D19" s="43">
        <v>31.31</v>
      </c>
      <c r="E19" s="43">
        <v>0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2" ht="68.25" customHeight="1" x14ac:dyDescent="0.25">
      <c r="A20" s="87" t="s">
        <v>314</v>
      </c>
      <c r="B20" s="87" t="s">
        <v>79</v>
      </c>
      <c r="C20" s="187"/>
      <c r="D20" s="43">
        <v>3100</v>
      </c>
      <c r="E20" s="43">
        <v>0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2" x14ac:dyDescent="0.25">
      <c r="A21" s="190" t="s">
        <v>94</v>
      </c>
      <c r="B21" s="190"/>
      <c r="C21" s="190"/>
      <c r="D21" s="43">
        <f>D24-D23-D22</f>
        <v>133166.79999999999</v>
      </c>
      <c r="E21" s="43">
        <f>E24-E23-E22</f>
        <v>87327</v>
      </c>
      <c r="F21" s="43">
        <f>F24-F23-F22</f>
        <v>87327</v>
      </c>
      <c r="G21" s="43">
        <f>G24-G23-G22</f>
        <v>87327</v>
      </c>
      <c r="H21" s="43">
        <f>H24-H23-H22</f>
        <v>85846</v>
      </c>
      <c r="I21" s="88" t="s">
        <v>33</v>
      </c>
      <c r="J21" s="84"/>
    </row>
    <row r="22" spans="1:12" x14ac:dyDescent="0.25">
      <c r="A22" s="190" t="s">
        <v>95</v>
      </c>
      <c r="B22" s="190"/>
      <c r="C22" s="190"/>
      <c r="D22" s="43">
        <f>SUM(D15,D20)</f>
        <v>6445.6</v>
      </c>
      <c r="E22" s="43">
        <f>E15</f>
        <v>3345.6</v>
      </c>
      <c r="F22" s="43">
        <f t="shared" ref="F22:H22" si="0">F15</f>
        <v>0</v>
      </c>
      <c r="G22" s="43">
        <f t="shared" si="0"/>
        <v>0</v>
      </c>
      <c r="H22" s="43">
        <f t="shared" si="0"/>
        <v>0</v>
      </c>
      <c r="I22" s="88"/>
      <c r="J22" s="84"/>
    </row>
    <row r="23" spans="1:12" x14ac:dyDescent="0.25">
      <c r="A23" s="190" t="s">
        <v>342</v>
      </c>
      <c r="B23" s="190"/>
      <c r="C23" s="190"/>
      <c r="D23" s="43">
        <v>0</v>
      </c>
      <c r="E23" s="43">
        <f>E12</f>
        <v>15000</v>
      </c>
      <c r="F23" s="43">
        <f t="shared" ref="F23:H23" si="1">F12</f>
        <v>15000</v>
      </c>
      <c r="G23" s="43">
        <f t="shared" si="1"/>
        <v>15000</v>
      </c>
      <c r="H23" s="43">
        <f t="shared" si="1"/>
        <v>15000</v>
      </c>
      <c r="I23" s="86" t="s">
        <v>33</v>
      </c>
      <c r="J23" s="84"/>
    </row>
    <row r="24" spans="1:12" x14ac:dyDescent="0.25">
      <c r="A24" s="181" t="s">
        <v>96</v>
      </c>
      <c r="B24" s="181"/>
      <c r="C24" s="181"/>
      <c r="D24" s="49">
        <f>SUM(D8:D20)</f>
        <v>139612.4</v>
      </c>
      <c r="E24" s="99">
        <f>SUM(E8:E20)</f>
        <v>105672.6</v>
      </c>
      <c r="F24" s="99">
        <f t="shared" ref="F24:H24" si="2">SUM(F8:F20)</f>
        <v>102327</v>
      </c>
      <c r="G24" s="99">
        <f t="shared" si="2"/>
        <v>102327</v>
      </c>
      <c r="H24" s="99">
        <f t="shared" si="2"/>
        <v>100846</v>
      </c>
      <c r="I24" s="47" t="s">
        <v>33</v>
      </c>
    </row>
    <row r="25" spans="1:12" x14ac:dyDescent="0.25">
      <c r="A25" s="45"/>
      <c r="B25" s="45"/>
      <c r="C25" s="45"/>
      <c r="D25" s="46"/>
      <c r="E25" s="46"/>
      <c r="F25" s="46"/>
      <c r="G25" s="46"/>
      <c r="H25" s="46"/>
      <c r="I25" s="27"/>
    </row>
    <row r="26" spans="1:12" x14ac:dyDescent="0.25">
      <c r="G26" s="167" t="s">
        <v>277</v>
      </c>
      <c r="H26" s="167"/>
      <c r="I26" s="167"/>
    </row>
    <row r="27" spans="1:12" ht="15.75" customHeight="1" x14ac:dyDescent="0.25">
      <c r="A27" s="180" t="s">
        <v>111</v>
      </c>
      <c r="B27" s="180"/>
      <c r="C27" s="180"/>
      <c r="D27" s="180"/>
      <c r="E27" s="180"/>
      <c r="F27" s="180"/>
      <c r="G27" s="180"/>
      <c r="H27" s="180"/>
      <c r="I27" s="180"/>
      <c r="J27" s="7"/>
      <c r="K27" s="7"/>
      <c r="L27" s="7"/>
    </row>
    <row r="28" spans="1:12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7"/>
      <c r="K28" s="7"/>
      <c r="L28" s="7"/>
    </row>
    <row r="29" spans="1:12" ht="7.5" customHeight="1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7"/>
      <c r="K29" s="7"/>
      <c r="L29" s="7"/>
    </row>
    <row r="30" spans="1:12" x14ac:dyDescent="0.25">
      <c r="A30" s="8"/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</row>
    <row r="31" spans="1:12" ht="141.75" customHeight="1" x14ac:dyDescent="0.25">
      <c r="A31" s="158" t="s">
        <v>74</v>
      </c>
      <c r="B31" s="158" t="s">
        <v>11</v>
      </c>
      <c r="C31" s="158" t="s">
        <v>39</v>
      </c>
      <c r="D31" s="151" t="s">
        <v>40</v>
      </c>
      <c r="E31" s="152"/>
      <c r="F31" s="152"/>
      <c r="G31" s="152"/>
      <c r="H31" s="152"/>
      <c r="I31" s="158" t="s">
        <v>41</v>
      </c>
    </row>
    <row r="32" spans="1:12" ht="90" customHeight="1" x14ac:dyDescent="0.25">
      <c r="A32" s="158"/>
      <c r="B32" s="158"/>
      <c r="C32" s="158"/>
      <c r="D32" s="5" t="s">
        <v>13</v>
      </c>
      <c r="E32" s="4" t="s">
        <v>14</v>
      </c>
      <c r="F32" s="4" t="s">
        <v>15</v>
      </c>
      <c r="G32" s="4" t="s">
        <v>16</v>
      </c>
      <c r="H32" s="19" t="s">
        <v>17</v>
      </c>
      <c r="I32" s="158"/>
    </row>
    <row r="33" spans="1:9" ht="110.25" x14ac:dyDescent="0.25">
      <c r="A33" s="12" t="s">
        <v>349</v>
      </c>
      <c r="B33" s="5" t="s">
        <v>25</v>
      </c>
      <c r="C33" s="5" t="s">
        <v>350</v>
      </c>
      <c r="D33" s="31">
        <v>24523.200000000001</v>
      </c>
      <c r="E33" s="31">
        <v>13115.4</v>
      </c>
      <c r="F33" s="31">
        <v>13115.4</v>
      </c>
      <c r="G33" s="31">
        <v>13115.4</v>
      </c>
      <c r="H33" s="31">
        <v>13115.4</v>
      </c>
      <c r="I33" s="124" t="s">
        <v>33</v>
      </c>
    </row>
    <row r="34" spans="1:9" ht="39.950000000000003" customHeight="1" x14ac:dyDescent="0.25">
      <c r="A34" s="171" t="s">
        <v>42</v>
      </c>
      <c r="B34" s="2" t="s">
        <v>125</v>
      </c>
      <c r="C34" s="171" t="s">
        <v>351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19" t="s">
        <v>33</v>
      </c>
    </row>
    <row r="35" spans="1:9" ht="39.950000000000003" customHeight="1" x14ac:dyDescent="0.25">
      <c r="A35" s="172"/>
      <c r="B35" s="62" t="s">
        <v>79</v>
      </c>
      <c r="C35" s="172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19" t="s">
        <v>33</v>
      </c>
    </row>
    <row r="36" spans="1:9" ht="39.950000000000003" customHeight="1" x14ac:dyDescent="0.25">
      <c r="A36" s="172"/>
      <c r="B36" s="62" t="s">
        <v>25</v>
      </c>
      <c r="C36" s="172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19" t="s">
        <v>33</v>
      </c>
    </row>
    <row r="37" spans="1:9" ht="39.950000000000003" customHeight="1" x14ac:dyDescent="0.25">
      <c r="A37" s="172"/>
      <c r="B37" s="62" t="s">
        <v>126</v>
      </c>
      <c r="C37" s="172"/>
      <c r="D37" s="31">
        <v>213262.83</v>
      </c>
      <c r="E37" s="31">
        <v>176144.19</v>
      </c>
      <c r="F37" s="31">
        <v>176144.19</v>
      </c>
      <c r="G37" s="31">
        <v>176144.19</v>
      </c>
      <c r="H37" s="31">
        <v>176144.19</v>
      </c>
      <c r="I37" s="119" t="s">
        <v>33</v>
      </c>
    </row>
    <row r="38" spans="1:9" ht="39.950000000000003" customHeight="1" x14ac:dyDescent="0.25">
      <c r="A38" s="173"/>
      <c r="B38" s="62" t="s">
        <v>18</v>
      </c>
      <c r="C38" s="173"/>
      <c r="D38" s="31">
        <f>SUM(D34:D37)</f>
        <v>213262.83</v>
      </c>
      <c r="E38" s="31">
        <f>72756.1+103388.09</f>
        <v>176144.19</v>
      </c>
      <c r="F38" s="31">
        <v>176144.19</v>
      </c>
      <c r="G38" s="31">
        <v>176144.19</v>
      </c>
      <c r="H38" s="31">
        <v>176144.19</v>
      </c>
      <c r="I38" s="119" t="s">
        <v>33</v>
      </c>
    </row>
    <row r="39" spans="1:9" ht="78.75" x14ac:dyDescent="0.25">
      <c r="A39" s="5" t="s">
        <v>352</v>
      </c>
      <c r="B39" s="5" t="s">
        <v>25</v>
      </c>
      <c r="C39" s="117" t="s">
        <v>285</v>
      </c>
      <c r="D39" s="31">
        <v>1500</v>
      </c>
      <c r="E39" s="31">
        <v>2200</v>
      </c>
      <c r="F39" s="31">
        <v>2200</v>
      </c>
      <c r="G39" s="31">
        <v>2200</v>
      </c>
      <c r="H39" s="31">
        <v>2200</v>
      </c>
      <c r="I39" s="119" t="s">
        <v>33</v>
      </c>
    </row>
    <row r="40" spans="1:9" ht="110.25" x14ac:dyDescent="0.25">
      <c r="A40" s="78" t="s">
        <v>286</v>
      </c>
      <c r="B40" s="78" t="s">
        <v>25</v>
      </c>
      <c r="C40" s="78" t="s">
        <v>285</v>
      </c>
      <c r="D40" s="31">
        <v>436.5</v>
      </c>
      <c r="E40" s="31">
        <v>0</v>
      </c>
      <c r="F40" s="31">
        <v>0</v>
      </c>
      <c r="G40" s="31">
        <v>0</v>
      </c>
      <c r="H40" s="31">
        <v>0</v>
      </c>
      <c r="I40" s="119" t="s">
        <v>33</v>
      </c>
    </row>
    <row r="41" spans="1:9" ht="63" x14ac:dyDescent="0.25">
      <c r="A41" s="79" t="s">
        <v>353</v>
      </c>
      <c r="B41" s="79" t="s">
        <v>25</v>
      </c>
      <c r="C41" s="79" t="s">
        <v>285</v>
      </c>
      <c r="D41" s="31">
        <v>500</v>
      </c>
      <c r="E41" s="31">
        <v>800</v>
      </c>
      <c r="F41" s="31">
        <v>800</v>
      </c>
      <c r="G41" s="31">
        <v>800</v>
      </c>
      <c r="H41" s="31">
        <v>800</v>
      </c>
      <c r="I41" s="119" t="s">
        <v>33</v>
      </c>
    </row>
    <row r="42" spans="1:9" ht="47.25" x14ac:dyDescent="0.25">
      <c r="A42" s="115" t="s">
        <v>341</v>
      </c>
      <c r="B42" s="115" t="s">
        <v>342</v>
      </c>
      <c r="C42" s="115" t="s">
        <v>285</v>
      </c>
      <c r="D42" s="31">
        <v>99800</v>
      </c>
      <c r="E42" s="31">
        <v>90000</v>
      </c>
      <c r="F42" s="31">
        <v>90000</v>
      </c>
      <c r="G42" s="31">
        <v>90000</v>
      </c>
      <c r="H42" s="31">
        <v>90000</v>
      </c>
      <c r="I42" s="119" t="s">
        <v>33</v>
      </c>
    </row>
    <row r="43" spans="1:9" x14ac:dyDescent="0.25">
      <c r="A43" s="181" t="s">
        <v>94</v>
      </c>
      <c r="B43" s="181"/>
      <c r="C43" s="181"/>
      <c r="D43" s="31">
        <f>D33+D36+D39+D40+D41</f>
        <v>26959.7</v>
      </c>
      <c r="E43" s="31">
        <f>E48-E47-E46-E45-E44</f>
        <v>16115.399999999965</v>
      </c>
      <c r="F43" s="31">
        <f t="shared" ref="F43:H43" si="3">F48-F47-F46-F45-F44</f>
        <v>16115.399999999965</v>
      </c>
      <c r="G43" s="31">
        <f t="shared" si="3"/>
        <v>16115.399999999965</v>
      </c>
      <c r="H43" s="31">
        <f t="shared" si="3"/>
        <v>16115.399999999965</v>
      </c>
      <c r="I43" s="51" t="s">
        <v>33</v>
      </c>
    </row>
    <row r="44" spans="1:9" x14ac:dyDescent="0.25">
      <c r="A44" s="181" t="s">
        <v>95</v>
      </c>
      <c r="B44" s="181"/>
      <c r="C44" s="181"/>
      <c r="D44" s="31">
        <f>D35</f>
        <v>0</v>
      </c>
      <c r="E44" s="31">
        <v>0</v>
      </c>
      <c r="F44" s="31">
        <v>0</v>
      </c>
      <c r="G44" s="31">
        <v>0</v>
      </c>
      <c r="H44" s="31">
        <v>0</v>
      </c>
      <c r="I44" s="51" t="s">
        <v>33</v>
      </c>
    </row>
    <row r="45" spans="1:9" x14ac:dyDescent="0.25">
      <c r="A45" s="182" t="s">
        <v>125</v>
      </c>
      <c r="B45" s="183"/>
      <c r="C45" s="184"/>
      <c r="D45" s="31">
        <f>D34</f>
        <v>0</v>
      </c>
      <c r="E45" s="31">
        <v>0</v>
      </c>
      <c r="F45" s="31">
        <v>0</v>
      </c>
      <c r="G45" s="31">
        <v>0</v>
      </c>
      <c r="H45" s="31">
        <v>0</v>
      </c>
      <c r="I45" s="51" t="s">
        <v>33</v>
      </c>
    </row>
    <row r="46" spans="1:9" x14ac:dyDescent="0.25">
      <c r="A46" s="182" t="s">
        <v>126</v>
      </c>
      <c r="B46" s="183"/>
      <c r="C46" s="184"/>
      <c r="D46" s="31">
        <f>D37</f>
        <v>213262.83</v>
      </c>
      <c r="E46" s="31">
        <f>E37</f>
        <v>176144.19</v>
      </c>
      <c r="F46" s="31">
        <f t="shared" ref="F46:H46" si="4">F37</f>
        <v>176144.19</v>
      </c>
      <c r="G46" s="31">
        <f t="shared" si="4"/>
        <v>176144.19</v>
      </c>
      <c r="H46" s="31">
        <f t="shared" si="4"/>
        <v>176144.19</v>
      </c>
      <c r="I46" s="51"/>
    </row>
    <row r="47" spans="1:9" x14ac:dyDescent="0.25">
      <c r="A47" s="182" t="s">
        <v>342</v>
      </c>
      <c r="B47" s="183"/>
      <c r="C47" s="184"/>
      <c r="D47" s="31">
        <f>D42</f>
        <v>99800</v>
      </c>
      <c r="E47" s="31">
        <f>E42</f>
        <v>90000</v>
      </c>
      <c r="F47" s="31">
        <f t="shared" ref="F47:H47" si="5">F42</f>
        <v>90000</v>
      </c>
      <c r="G47" s="31">
        <f t="shared" si="5"/>
        <v>90000</v>
      </c>
      <c r="H47" s="31">
        <f t="shared" si="5"/>
        <v>90000</v>
      </c>
      <c r="I47" s="51" t="s">
        <v>33</v>
      </c>
    </row>
    <row r="48" spans="1:9" x14ac:dyDescent="0.25">
      <c r="A48" s="181" t="s">
        <v>96</v>
      </c>
      <c r="B48" s="181"/>
      <c r="C48" s="181"/>
      <c r="D48" s="31">
        <f>SUM(D43:D47)</f>
        <v>340022.53</v>
      </c>
      <c r="E48" s="31">
        <f>SUM(E33,E38,E39,E40,E41,E42)</f>
        <v>282259.58999999997</v>
      </c>
      <c r="F48" s="31">
        <f t="shared" ref="F48:H48" si="6">SUM(F33,F38,F39,F40,F41,F42)</f>
        <v>282259.58999999997</v>
      </c>
      <c r="G48" s="31">
        <f t="shared" si="6"/>
        <v>282259.58999999997</v>
      </c>
      <c r="H48" s="31">
        <f t="shared" si="6"/>
        <v>282259.58999999997</v>
      </c>
      <c r="I48" s="51" t="s">
        <v>33</v>
      </c>
    </row>
    <row r="50" spans="3:6" x14ac:dyDescent="0.25">
      <c r="E50" s="11"/>
      <c r="F50" s="11"/>
    </row>
    <row r="51" spans="3:6" x14ac:dyDescent="0.25">
      <c r="C51" s="11"/>
    </row>
    <row r="52" spans="3:6" x14ac:dyDescent="0.25">
      <c r="C52" s="11"/>
    </row>
    <row r="53" spans="3:6" x14ac:dyDescent="0.25">
      <c r="C53" s="11"/>
    </row>
  </sheetData>
  <mergeCells count="28">
    <mergeCell ref="C34:C38"/>
    <mergeCell ref="A34:A38"/>
    <mergeCell ref="G1:I1"/>
    <mergeCell ref="B31:B32"/>
    <mergeCell ref="A27:I29"/>
    <mergeCell ref="D6:H6"/>
    <mergeCell ref="C6:C7"/>
    <mergeCell ref="B6:B7"/>
    <mergeCell ref="A6:A7"/>
    <mergeCell ref="I6:I7"/>
    <mergeCell ref="A21:C21"/>
    <mergeCell ref="A23:C23"/>
    <mergeCell ref="A24:C24"/>
    <mergeCell ref="A31:A32"/>
    <mergeCell ref="I31:I32"/>
    <mergeCell ref="A2:I4"/>
    <mergeCell ref="D31:H31"/>
    <mergeCell ref="C31:C32"/>
    <mergeCell ref="G26:I26"/>
    <mergeCell ref="C9:C20"/>
    <mergeCell ref="A11:A12"/>
    <mergeCell ref="A22:C22"/>
    <mergeCell ref="A43:C43"/>
    <mergeCell ref="A44:C44"/>
    <mergeCell ref="A48:C48"/>
    <mergeCell ref="A45:C45"/>
    <mergeCell ref="A47:C47"/>
    <mergeCell ref="A46:C46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="70" zoomScaleNormal="70" workbookViewId="0">
      <selection activeCell="H17" sqref="H17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67" t="s">
        <v>278</v>
      </c>
      <c r="M1" s="167"/>
      <c r="N1" s="167"/>
    </row>
    <row r="2" spans="1:15" x14ac:dyDescent="0.25">
      <c r="A2" s="169" t="s">
        <v>92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5" ht="1.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5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6" spans="1:15" ht="62.25" customHeight="1" x14ac:dyDescent="0.25">
      <c r="A6" s="206" t="s">
        <v>23</v>
      </c>
      <c r="B6" s="205" t="s">
        <v>43</v>
      </c>
      <c r="C6" s="205" t="s">
        <v>51</v>
      </c>
      <c r="D6" s="205" t="s">
        <v>44</v>
      </c>
      <c r="E6" s="205" t="s">
        <v>45</v>
      </c>
      <c r="F6" s="205" t="s">
        <v>46</v>
      </c>
      <c r="G6" s="205" t="s">
        <v>47</v>
      </c>
      <c r="H6" s="206" t="s">
        <v>48</v>
      </c>
      <c r="I6" s="206"/>
      <c r="J6" s="206"/>
      <c r="K6" s="206"/>
      <c r="L6" s="206"/>
      <c r="M6" s="205" t="s">
        <v>49</v>
      </c>
      <c r="N6" s="205" t="s">
        <v>50</v>
      </c>
    </row>
    <row r="7" spans="1:15" ht="38.25" customHeight="1" x14ac:dyDescent="0.25">
      <c r="A7" s="206"/>
      <c r="B7" s="205"/>
      <c r="C7" s="205"/>
      <c r="D7" s="205"/>
      <c r="E7" s="205"/>
      <c r="F7" s="205"/>
      <c r="G7" s="205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05"/>
      <c r="N7" s="205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346</v>
      </c>
      <c r="C9" s="97" t="s">
        <v>316</v>
      </c>
      <c r="D9" s="98" t="s">
        <v>76</v>
      </c>
      <c r="E9" s="97" t="s">
        <v>77</v>
      </c>
      <c r="F9" s="44">
        <v>0</v>
      </c>
      <c r="G9" s="44">
        <f>SUM(H9:L9)</f>
        <v>286140.40000000002</v>
      </c>
      <c r="H9" s="44">
        <v>38140.400000000001</v>
      </c>
      <c r="I9" s="44">
        <v>62000</v>
      </c>
      <c r="J9" s="44">
        <v>62000</v>
      </c>
      <c r="K9" s="44">
        <v>62000</v>
      </c>
      <c r="L9" s="44">
        <v>62000</v>
      </c>
      <c r="M9" s="97" t="s">
        <v>317</v>
      </c>
      <c r="N9" s="118" t="s">
        <v>318</v>
      </c>
    </row>
    <row r="10" spans="1:15" ht="129" customHeight="1" x14ac:dyDescent="0.25">
      <c r="A10" s="123">
        <v>2</v>
      </c>
      <c r="B10" s="122" t="s">
        <v>312</v>
      </c>
      <c r="C10" s="112" t="s">
        <v>354</v>
      </c>
      <c r="D10" s="114" t="s">
        <v>76</v>
      </c>
      <c r="E10" s="112">
        <v>2015</v>
      </c>
      <c r="F10" s="44">
        <v>63305.29</v>
      </c>
      <c r="G10" s="44">
        <f>SUM(H10:L10)</f>
        <v>26276.1</v>
      </c>
      <c r="H10" s="44">
        <v>26276.1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318</v>
      </c>
    </row>
    <row r="11" spans="1:15" customFormat="1" ht="120.75" customHeight="1" x14ac:dyDescent="0.25">
      <c r="A11" s="122">
        <v>3</v>
      </c>
      <c r="B11" s="33" t="s">
        <v>347</v>
      </c>
      <c r="C11" s="37" t="s">
        <v>355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43125</v>
      </c>
      <c r="H11" s="42">
        <v>11125</v>
      </c>
      <c r="I11" s="57">
        <v>8000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357</v>
      </c>
      <c r="O11" s="34"/>
    </row>
    <row r="12" spans="1:15" customFormat="1" ht="38.25" x14ac:dyDescent="0.25">
      <c r="A12" s="192">
        <v>4</v>
      </c>
      <c r="B12" s="192" t="s">
        <v>281</v>
      </c>
      <c r="C12" s="192" t="s">
        <v>356</v>
      </c>
      <c r="D12" s="37" t="s">
        <v>78</v>
      </c>
      <c r="E12" s="192" t="s">
        <v>77</v>
      </c>
      <c r="F12" s="42">
        <v>39700</v>
      </c>
      <c r="G12" s="42">
        <f t="shared" si="0"/>
        <v>15000</v>
      </c>
      <c r="H12" s="42">
        <v>15000</v>
      </c>
      <c r="I12" s="57">
        <v>0</v>
      </c>
      <c r="J12" s="57">
        <v>0</v>
      </c>
      <c r="K12" s="42">
        <v>0</v>
      </c>
      <c r="L12" s="42">
        <v>0</v>
      </c>
      <c r="M12" s="192" t="s">
        <v>83</v>
      </c>
      <c r="N12" s="192" t="s">
        <v>358</v>
      </c>
      <c r="O12" s="34"/>
    </row>
    <row r="13" spans="1:15" customFormat="1" ht="25.5" x14ac:dyDescent="0.25">
      <c r="A13" s="193"/>
      <c r="B13" s="193"/>
      <c r="C13" s="193"/>
      <c r="D13" s="37" t="s">
        <v>342</v>
      </c>
      <c r="E13" s="194"/>
      <c r="F13" s="36">
        <v>0</v>
      </c>
      <c r="G13" s="99">
        <f t="shared" si="0"/>
        <v>60000</v>
      </c>
      <c r="H13" s="99">
        <v>0</v>
      </c>
      <c r="I13" s="36">
        <v>15000</v>
      </c>
      <c r="J13" s="36">
        <v>15000</v>
      </c>
      <c r="K13" s="36">
        <v>15000</v>
      </c>
      <c r="L13" s="36">
        <v>15000</v>
      </c>
      <c r="M13" s="193"/>
      <c r="N13" s="193"/>
      <c r="O13" s="34"/>
    </row>
    <row r="14" spans="1:15" customFormat="1" ht="38.25" x14ac:dyDescent="0.25">
      <c r="A14" s="194"/>
      <c r="B14" s="194"/>
      <c r="C14" s="194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194"/>
      <c r="N14" s="194"/>
      <c r="O14" s="34"/>
    </row>
    <row r="15" spans="1:15" customFormat="1" ht="76.5" x14ac:dyDescent="0.25">
      <c r="A15" s="97">
        <v>5</v>
      </c>
      <c r="B15" s="33" t="s">
        <v>344</v>
      </c>
      <c r="C15" s="33" t="s">
        <v>360</v>
      </c>
      <c r="D15" s="33" t="s">
        <v>78</v>
      </c>
      <c r="E15" s="41" t="s">
        <v>77</v>
      </c>
      <c r="F15" s="42">
        <v>7381.7</v>
      </c>
      <c r="G15" s="42">
        <f>H15+I15+J15+K15+L15</f>
        <v>24505</v>
      </c>
      <c r="H15" s="43">
        <v>4505</v>
      </c>
      <c r="I15" s="57">
        <v>5000</v>
      </c>
      <c r="J15" s="57">
        <v>5000</v>
      </c>
      <c r="K15" s="42">
        <v>5000</v>
      </c>
      <c r="L15" s="42">
        <v>5000</v>
      </c>
      <c r="M15" s="192" t="s">
        <v>83</v>
      </c>
      <c r="N15" s="33" t="s">
        <v>361</v>
      </c>
    </row>
    <row r="16" spans="1:15" customFormat="1" ht="51" x14ac:dyDescent="0.25">
      <c r="A16" s="120"/>
      <c r="B16" s="37" t="s">
        <v>345</v>
      </c>
      <c r="C16" s="122" t="s">
        <v>362</v>
      </c>
      <c r="D16" s="122" t="s">
        <v>78</v>
      </c>
      <c r="E16" s="118" t="s">
        <v>77</v>
      </c>
      <c r="F16" s="99">
        <v>10000</v>
      </c>
      <c r="G16" s="99">
        <f>H16+I16+J16+K16+L16</f>
        <v>53612.4</v>
      </c>
      <c r="H16" s="43">
        <v>10228.4</v>
      </c>
      <c r="I16" s="99">
        <v>10846</v>
      </c>
      <c r="J16" s="99">
        <v>10846</v>
      </c>
      <c r="K16" s="99">
        <v>10846</v>
      </c>
      <c r="L16" s="99">
        <v>10846</v>
      </c>
      <c r="M16" s="194"/>
      <c r="N16" s="37" t="s">
        <v>363</v>
      </c>
    </row>
    <row r="17" spans="1:14" customFormat="1" ht="38.25" x14ac:dyDescent="0.25">
      <c r="A17" s="192">
        <v>6</v>
      </c>
      <c r="B17" s="192" t="s">
        <v>348</v>
      </c>
      <c r="C17" s="33" t="s">
        <v>82</v>
      </c>
      <c r="D17" s="33" t="s">
        <v>78</v>
      </c>
      <c r="E17" s="41" t="s">
        <v>320</v>
      </c>
      <c r="F17" s="42">
        <v>1495.9</v>
      </c>
      <c r="G17" s="44">
        <f t="shared" ref="G17:G22" si="1">SUM(H17:L17)</f>
        <v>5924</v>
      </c>
      <c r="H17" s="42">
        <f>1496.4-15.4</f>
        <v>1481</v>
      </c>
      <c r="I17" s="57">
        <v>1481</v>
      </c>
      <c r="J17" s="57">
        <v>1481</v>
      </c>
      <c r="K17" s="42">
        <v>1481</v>
      </c>
      <c r="L17" s="42">
        <v>0</v>
      </c>
      <c r="M17" s="192" t="s">
        <v>83</v>
      </c>
      <c r="N17" s="192" t="s">
        <v>82</v>
      </c>
    </row>
    <row r="18" spans="1:14" customFormat="1" ht="38.25" x14ac:dyDescent="0.25">
      <c r="A18" s="194"/>
      <c r="B18" s="194"/>
      <c r="C18" s="33" t="s">
        <v>82</v>
      </c>
      <c r="D18" s="33" t="s">
        <v>79</v>
      </c>
      <c r="E18" s="41" t="s">
        <v>320</v>
      </c>
      <c r="F18" s="42">
        <v>8379</v>
      </c>
      <c r="G18" s="44">
        <f t="shared" si="1"/>
        <v>6691.2</v>
      </c>
      <c r="H18" s="42">
        <v>3345.6</v>
      </c>
      <c r="I18" s="57">
        <v>3345.6</v>
      </c>
      <c r="J18" s="57">
        <v>0</v>
      </c>
      <c r="K18" s="42">
        <v>0</v>
      </c>
      <c r="L18" s="42">
        <v>0</v>
      </c>
      <c r="M18" s="194"/>
      <c r="N18" s="194"/>
    </row>
    <row r="19" spans="1:14" customFormat="1" ht="127.5" x14ac:dyDescent="0.25">
      <c r="A19" s="97">
        <v>7</v>
      </c>
      <c r="B19" s="76" t="s">
        <v>282</v>
      </c>
      <c r="C19" s="76" t="s">
        <v>283</v>
      </c>
      <c r="D19" s="76" t="s">
        <v>76</v>
      </c>
      <c r="E19" s="75" t="s">
        <v>77</v>
      </c>
      <c r="F19" s="77">
        <v>0</v>
      </c>
      <c r="G19" s="44">
        <f t="shared" si="1"/>
        <v>25589.09</v>
      </c>
      <c r="H19" s="77">
        <v>25589.09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359</v>
      </c>
    </row>
    <row r="20" spans="1:14" customFormat="1" ht="76.5" x14ac:dyDescent="0.25">
      <c r="A20" s="97">
        <v>8</v>
      </c>
      <c r="B20" s="81" t="s">
        <v>295</v>
      </c>
      <c r="C20" s="81" t="s">
        <v>296</v>
      </c>
      <c r="D20" s="81" t="s">
        <v>76</v>
      </c>
      <c r="E20" s="80" t="s">
        <v>77</v>
      </c>
      <c r="F20" s="82">
        <v>0</v>
      </c>
      <c r="G20" s="44">
        <f t="shared" si="1"/>
        <v>790.5</v>
      </c>
      <c r="H20" s="82">
        <v>790.5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296</v>
      </c>
    </row>
    <row r="21" spans="1:14" customFormat="1" ht="89.25" x14ac:dyDescent="0.25">
      <c r="A21" s="181">
        <v>8</v>
      </c>
      <c r="B21" s="98" t="s">
        <v>314</v>
      </c>
      <c r="C21" s="98" t="s">
        <v>319</v>
      </c>
      <c r="D21" s="98" t="s">
        <v>76</v>
      </c>
      <c r="E21" s="97">
        <v>2015</v>
      </c>
      <c r="F21" s="99">
        <v>0</v>
      </c>
      <c r="G21" s="44">
        <f t="shared" si="1"/>
        <v>31.31</v>
      </c>
      <c r="H21" s="99">
        <v>31.31</v>
      </c>
      <c r="I21" s="99">
        <v>0</v>
      </c>
      <c r="J21" s="99">
        <v>0</v>
      </c>
      <c r="K21" s="99">
        <v>0</v>
      </c>
      <c r="L21" s="99">
        <v>0</v>
      </c>
      <c r="M21" s="192" t="s">
        <v>83</v>
      </c>
      <c r="N21" s="208" t="s">
        <v>340</v>
      </c>
    </row>
    <row r="22" spans="1:14" customFormat="1" ht="89.25" x14ac:dyDescent="0.25">
      <c r="A22" s="181"/>
      <c r="B22" s="98" t="s">
        <v>314</v>
      </c>
      <c r="C22" s="98" t="s">
        <v>319</v>
      </c>
      <c r="D22" s="98" t="s">
        <v>79</v>
      </c>
      <c r="E22" s="97">
        <v>2015</v>
      </c>
      <c r="F22" s="99">
        <v>0</v>
      </c>
      <c r="G22" s="44">
        <f t="shared" si="1"/>
        <v>3100</v>
      </c>
      <c r="H22" s="99">
        <v>3100</v>
      </c>
      <c r="I22" s="99">
        <v>0</v>
      </c>
      <c r="J22" s="99">
        <v>0</v>
      </c>
      <c r="K22" s="99">
        <v>0</v>
      </c>
      <c r="L22" s="99">
        <v>0</v>
      </c>
      <c r="M22" s="194"/>
      <c r="N22" s="208"/>
    </row>
    <row r="23" spans="1:14" x14ac:dyDescent="0.25">
      <c r="A23" s="195" t="s">
        <v>18</v>
      </c>
      <c r="B23" s="195"/>
      <c r="C23" s="195"/>
      <c r="D23" s="195"/>
      <c r="E23" s="195"/>
      <c r="F23" s="6">
        <f t="shared" ref="F23:G23" si="2">SUM(F9:F11,F14:F22)</f>
        <v>159917.19</v>
      </c>
      <c r="G23" s="6">
        <f t="shared" si="2"/>
        <v>475785.00000000006</v>
      </c>
      <c r="H23" s="6">
        <f>SUM(H9:H22)</f>
        <v>139612.4</v>
      </c>
      <c r="I23" s="6">
        <f t="shared" ref="I23:L23" si="3">SUM(I9:I22)</f>
        <v>105672.6</v>
      </c>
      <c r="J23" s="6">
        <f t="shared" si="3"/>
        <v>102327</v>
      </c>
      <c r="K23" s="6">
        <f t="shared" si="3"/>
        <v>102327</v>
      </c>
      <c r="L23" s="6">
        <f t="shared" si="3"/>
        <v>100846</v>
      </c>
      <c r="M23" s="48" t="s">
        <v>33</v>
      </c>
      <c r="N23" s="40" t="s">
        <v>33</v>
      </c>
    </row>
    <row r="24" spans="1:14" x14ac:dyDescent="0.25">
      <c r="A24" s="195" t="s">
        <v>94</v>
      </c>
      <c r="B24" s="195"/>
      <c r="C24" s="195"/>
      <c r="D24" s="195"/>
      <c r="E24" s="195"/>
      <c r="F24" s="6">
        <f t="shared" ref="F24:G24" si="4">F23-F25</f>
        <v>151538.19</v>
      </c>
      <c r="G24" s="6">
        <f t="shared" si="4"/>
        <v>465993.80000000005</v>
      </c>
      <c r="H24" s="6">
        <f>H23-H25</f>
        <v>133166.79999999999</v>
      </c>
      <c r="I24" s="6">
        <f>I23-I25-I26</f>
        <v>87327</v>
      </c>
      <c r="J24" s="6">
        <f t="shared" ref="J24:L24" si="5">J23-J25-J26</f>
        <v>87327</v>
      </c>
      <c r="K24" s="6">
        <f t="shared" si="5"/>
        <v>87327</v>
      </c>
      <c r="L24" s="6">
        <f t="shared" si="5"/>
        <v>85846</v>
      </c>
      <c r="M24" s="48" t="s">
        <v>33</v>
      </c>
      <c r="N24" s="47" t="s">
        <v>33</v>
      </c>
    </row>
    <row r="25" spans="1:14" x14ac:dyDescent="0.25">
      <c r="A25" s="195" t="s">
        <v>97</v>
      </c>
      <c r="B25" s="195"/>
      <c r="C25" s="195"/>
      <c r="D25" s="195"/>
      <c r="E25" s="195"/>
      <c r="F25" s="6">
        <f t="shared" ref="F25:G25" si="6">SUM(F22,F18)</f>
        <v>8379</v>
      </c>
      <c r="G25" s="6">
        <f t="shared" si="6"/>
        <v>9791.2000000000007</v>
      </c>
      <c r="H25" s="6">
        <f>SUM(H22,H18)</f>
        <v>6445.6</v>
      </c>
      <c r="I25" s="6">
        <f t="shared" ref="I25:L25" si="7">SUM(I22,I18)</f>
        <v>3345.6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48" t="s">
        <v>33</v>
      </c>
      <c r="N25" s="47" t="s">
        <v>33</v>
      </c>
    </row>
    <row r="26" spans="1:14" x14ac:dyDescent="0.25">
      <c r="A26" s="195" t="s">
        <v>342</v>
      </c>
      <c r="B26" s="195"/>
      <c r="C26" s="195"/>
      <c r="D26" s="195"/>
      <c r="E26" s="195"/>
      <c r="F26" s="6">
        <v>0</v>
      </c>
      <c r="G26" s="6">
        <f>SUM(H26:L26)</f>
        <v>60000</v>
      </c>
      <c r="H26" s="6">
        <f>SUM(H13)</f>
        <v>0</v>
      </c>
      <c r="I26" s="6">
        <f t="shared" ref="I26:L26" si="8">SUM(I13)</f>
        <v>15000</v>
      </c>
      <c r="J26" s="6">
        <f t="shared" si="8"/>
        <v>15000</v>
      </c>
      <c r="K26" s="6">
        <f t="shared" si="8"/>
        <v>15000</v>
      </c>
      <c r="L26" s="6">
        <f t="shared" si="8"/>
        <v>15000</v>
      </c>
      <c r="M26" s="122" t="s">
        <v>33</v>
      </c>
      <c r="N26" s="116" t="s">
        <v>33</v>
      </c>
    </row>
    <row r="27" spans="1:14" x14ac:dyDescent="0.25">
      <c r="A27" s="58"/>
      <c r="B27" s="58"/>
      <c r="C27" s="58"/>
      <c r="D27" s="58"/>
      <c r="E27" s="58"/>
      <c r="F27" s="29"/>
      <c r="G27" s="29"/>
      <c r="H27" s="29"/>
      <c r="I27" s="29"/>
      <c r="J27" s="29"/>
      <c r="K27" s="29"/>
      <c r="L27" s="29"/>
      <c r="M27" s="56"/>
      <c r="N27" s="27"/>
    </row>
    <row r="28" spans="1:14" x14ac:dyDescent="0.25">
      <c r="A28" s="58"/>
      <c r="B28" s="58"/>
      <c r="C28" s="58"/>
      <c r="D28" s="58"/>
      <c r="E28" s="58"/>
      <c r="F28" s="29"/>
      <c r="G28" s="29"/>
      <c r="H28" s="29"/>
      <c r="I28" s="29"/>
      <c r="J28" s="29"/>
      <c r="K28" s="29"/>
      <c r="L28" s="29"/>
      <c r="M28" s="56"/>
      <c r="N28" s="27"/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167" t="s">
        <v>279</v>
      </c>
      <c r="M49" s="167"/>
      <c r="N49" s="167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29"/>
      <c r="M50" s="56"/>
      <c r="N50" s="27"/>
    </row>
    <row r="51" spans="1:14" x14ac:dyDescent="0.25">
      <c r="A51" s="180" t="s">
        <v>93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</row>
    <row r="52" spans="1:14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</row>
    <row r="55" spans="1:14" ht="35.25" customHeight="1" x14ac:dyDescent="0.25">
      <c r="A55" s="206" t="s">
        <v>23</v>
      </c>
      <c r="B55" s="205" t="s">
        <v>43</v>
      </c>
      <c r="C55" s="205" t="s">
        <v>51</v>
      </c>
      <c r="D55" s="205" t="s">
        <v>44</v>
      </c>
      <c r="E55" s="205" t="s">
        <v>45</v>
      </c>
      <c r="F55" s="205" t="s">
        <v>46</v>
      </c>
      <c r="G55" s="205" t="s">
        <v>47</v>
      </c>
      <c r="H55" s="206" t="s">
        <v>48</v>
      </c>
      <c r="I55" s="206"/>
      <c r="J55" s="206"/>
      <c r="K55" s="206"/>
      <c r="L55" s="206"/>
      <c r="M55" s="205" t="s">
        <v>49</v>
      </c>
      <c r="N55" s="205" t="s">
        <v>50</v>
      </c>
    </row>
    <row r="56" spans="1:14" ht="55.5" customHeight="1" x14ac:dyDescent="0.25">
      <c r="A56" s="206"/>
      <c r="B56" s="205"/>
      <c r="C56" s="205"/>
      <c r="D56" s="205"/>
      <c r="E56" s="205"/>
      <c r="F56" s="205"/>
      <c r="G56" s="205"/>
      <c r="H56" s="13" t="s">
        <v>13</v>
      </c>
      <c r="I56" s="13" t="s">
        <v>14</v>
      </c>
      <c r="J56" s="13" t="s">
        <v>15</v>
      </c>
      <c r="K56" s="13" t="s">
        <v>16</v>
      </c>
      <c r="L56" s="13" t="s">
        <v>17</v>
      </c>
      <c r="M56" s="205"/>
      <c r="N56" s="205"/>
    </row>
    <row r="57" spans="1:14" x14ac:dyDescent="0.25">
      <c r="A57" s="13">
        <v>1</v>
      </c>
      <c r="B57" s="13">
        <v>2</v>
      </c>
      <c r="C57" s="13">
        <v>3</v>
      </c>
      <c r="D57" s="13">
        <v>4</v>
      </c>
      <c r="E57" s="13">
        <v>5</v>
      </c>
      <c r="F57" s="13">
        <v>6</v>
      </c>
      <c r="G57" s="13">
        <v>7</v>
      </c>
      <c r="H57" s="14">
        <v>8</v>
      </c>
      <c r="I57" s="14">
        <v>9</v>
      </c>
      <c r="J57" s="14">
        <v>10</v>
      </c>
      <c r="K57" s="14">
        <v>11</v>
      </c>
      <c r="L57" s="14">
        <v>12</v>
      </c>
      <c r="M57" s="13">
        <v>13</v>
      </c>
      <c r="N57" s="13">
        <v>14</v>
      </c>
    </row>
    <row r="58" spans="1:14" ht="128.25" x14ac:dyDescent="0.25">
      <c r="A58" s="15">
        <v>1</v>
      </c>
      <c r="B58" s="16" t="s">
        <v>349</v>
      </c>
      <c r="C58" s="16" t="s">
        <v>52</v>
      </c>
      <c r="D58" s="16" t="s">
        <v>25</v>
      </c>
      <c r="E58" s="126">
        <v>50770</v>
      </c>
      <c r="F58" s="17">
        <v>15725.2</v>
      </c>
      <c r="G58" s="17">
        <v>139375.9</v>
      </c>
      <c r="H58" s="17">
        <v>24523.200000000001</v>
      </c>
      <c r="I58" s="17">
        <v>13115.4</v>
      </c>
      <c r="J58" s="17">
        <v>13115.4</v>
      </c>
      <c r="K58" s="17">
        <v>13115.4</v>
      </c>
      <c r="L58" s="17">
        <v>13115.4</v>
      </c>
      <c r="M58" s="65" t="s">
        <v>127</v>
      </c>
      <c r="N58" s="16" t="s">
        <v>53</v>
      </c>
    </row>
    <row r="59" spans="1:14" ht="38.25" customHeight="1" x14ac:dyDescent="0.25">
      <c r="A59" s="199">
        <v>2</v>
      </c>
      <c r="B59" s="196" t="s">
        <v>42</v>
      </c>
      <c r="C59" s="196" t="s">
        <v>54</v>
      </c>
      <c r="D59" s="61" t="s">
        <v>125</v>
      </c>
      <c r="E59" s="202">
        <v>50770</v>
      </c>
      <c r="F59" s="17">
        <v>0</v>
      </c>
      <c r="G59" s="17">
        <f>SUM(H59:L59)</f>
        <v>0</v>
      </c>
      <c r="H59" s="17">
        <f>'Обоснование Финансовых ресурсов'!D34</f>
        <v>0</v>
      </c>
      <c r="I59" s="17">
        <v>0</v>
      </c>
      <c r="J59" s="17">
        <v>0</v>
      </c>
      <c r="K59" s="17">
        <v>0</v>
      </c>
      <c r="L59" s="17">
        <v>0</v>
      </c>
      <c r="M59" s="196" t="s">
        <v>127</v>
      </c>
      <c r="N59" s="196" t="s">
        <v>55</v>
      </c>
    </row>
    <row r="60" spans="1:14" ht="47.25" x14ac:dyDescent="0.25">
      <c r="A60" s="200"/>
      <c r="B60" s="197"/>
      <c r="C60" s="197"/>
      <c r="D60" s="62" t="s">
        <v>79</v>
      </c>
      <c r="E60" s="203"/>
      <c r="F60" s="17">
        <v>0</v>
      </c>
      <c r="G60" s="17">
        <f t="shared" ref="G60:G63" si="9">SUM(H60:L60)</f>
        <v>0</v>
      </c>
      <c r="H60" s="17">
        <f>'Обоснование Финансовых ресурсов'!D35</f>
        <v>0</v>
      </c>
      <c r="I60" s="17">
        <v>0</v>
      </c>
      <c r="J60" s="17">
        <v>0</v>
      </c>
      <c r="K60" s="17">
        <v>0</v>
      </c>
      <c r="L60" s="17">
        <v>0</v>
      </c>
      <c r="M60" s="197"/>
      <c r="N60" s="197"/>
    </row>
    <row r="61" spans="1:14" ht="47.25" x14ac:dyDescent="0.25">
      <c r="A61" s="200"/>
      <c r="B61" s="197"/>
      <c r="C61" s="197"/>
      <c r="D61" s="62" t="s">
        <v>25</v>
      </c>
      <c r="E61" s="203"/>
      <c r="F61" s="17">
        <v>0</v>
      </c>
      <c r="G61" s="17">
        <f t="shared" si="9"/>
        <v>0</v>
      </c>
      <c r="H61" s="17">
        <f>'Обоснование Финансовых ресурсов'!D36</f>
        <v>0</v>
      </c>
      <c r="I61" s="17">
        <v>0</v>
      </c>
      <c r="J61" s="17">
        <v>0</v>
      </c>
      <c r="K61" s="17">
        <v>0</v>
      </c>
      <c r="L61" s="17">
        <v>0</v>
      </c>
      <c r="M61" s="197"/>
      <c r="N61" s="197"/>
    </row>
    <row r="62" spans="1:14" ht="42" customHeight="1" x14ac:dyDescent="0.25">
      <c r="A62" s="200"/>
      <c r="B62" s="197"/>
      <c r="C62" s="197"/>
      <c r="D62" s="62" t="s">
        <v>126</v>
      </c>
      <c r="E62" s="203"/>
      <c r="F62" s="17">
        <v>11409.2</v>
      </c>
      <c r="G62" s="17">
        <f t="shared" si="9"/>
        <v>917839.58999999985</v>
      </c>
      <c r="H62" s="17">
        <f>'Обоснование Финансовых ресурсов'!D37</f>
        <v>213262.83</v>
      </c>
      <c r="I62" s="17">
        <v>176144.19</v>
      </c>
      <c r="J62" s="17">
        <v>176144.19</v>
      </c>
      <c r="K62" s="17">
        <v>176144.19</v>
      </c>
      <c r="L62" s="17">
        <v>176144.19</v>
      </c>
      <c r="M62" s="197"/>
      <c r="N62" s="197"/>
    </row>
    <row r="63" spans="1:14" ht="30" customHeight="1" x14ac:dyDescent="0.25">
      <c r="A63" s="201"/>
      <c r="B63" s="198"/>
      <c r="C63" s="198"/>
      <c r="D63" s="62" t="s">
        <v>18</v>
      </c>
      <c r="E63" s="204"/>
      <c r="F63" s="17">
        <v>11409.2</v>
      </c>
      <c r="G63" s="17">
        <f t="shared" si="9"/>
        <v>917839.58999999985</v>
      </c>
      <c r="H63" s="17">
        <f>SUM(H59:H62)</f>
        <v>213262.83</v>
      </c>
      <c r="I63" s="17">
        <f>SUM(I59:I62)</f>
        <v>176144.19</v>
      </c>
      <c r="J63" s="17">
        <f t="shared" ref="J63:L63" si="10">SUM(J59:J62)</f>
        <v>176144.19</v>
      </c>
      <c r="K63" s="17">
        <f t="shared" si="10"/>
        <v>176144.19</v>
      </c>
      <c r="L63" s="17">
        <f t="shared" si="10"/>
        <v>176144.19</v>
      </c>
      <c r="M63" s="198"/>
      <c r="N63" s="198"/>
    </row>
    <row r="64" spans="1:14" ht="179.25" x14ac:dyDescent="0.25">
      <c r="A64" s="15">
        <v>3</v>
      </c>
      <c r="B64" s="16" t="s">
        <v>352</v>
      </c>
      <c r="C64" s="16" t="s">
        <v>56</v>
      </c>
      <c r="D64" s="16" t="s">
        <v>25</v>
      </c>
      <c r="E64" s="52" t="s">
        <v>77</v>
      </c>
      <c r="F64" s="17">
        <v>638</v>
      </c>
      <c r="G64" s="17">
        <f>SUM(H64:L64)</f>
        <v>10300</v>
      </c>
      <c r="H64" s="17">
        <v>1500</v>
      </c>
      <c r="I64" s="17">
        <v>2200</v>
      </c>
      <c r="J64" s="17">
        <v>2200</v>
      </c>
      <c r="K64" s="17">
        <v>2200</v>
      </c>
      <c r="L64" s="17">
        <v>2200</v>
      </c>
      <c r="M64" s="65" t="s">
        <v>127</v>
      </c>
      <c r="N64" s="16" t="s">
        <v>57</v>
      </c>
    </row>
    <row r="65" spans="1:14" ht="115.5" x14ac:dyDescent="0.25">
      <c r="A65" s="15">
        <v>4</v>
      </c>
      <c r="B65" s="16" t="s">
        <v>286</v>
      </c>
      <c r="C65" s="16" t="s">
        <v>286</v>
      </c>
      <c r="D65" s="16" t="s">
        <v>25</v>
      </c>
      <c r="E65" s="100">
        <v>2015</v>
      </c>
      <c r="F65" s="17">
        <v>0</v>
      </c>
      <c r="G65" s="17">
        <f>SUM(H65:L65)</f>
        <v>436.5</v>
      </c>
      <c r="H65" s="17">
        <v>436.5</v>
      </c>
      <c r="I65" s="17">
        <v>0</v>
      </c>
      <c r="J65" s="17">
        <v>0</v>
      </c>
      <c r="K65" s="17">
        <v>0</v>
      </c>
      <c r="L65" s="17">
        <v>0</v>
      </c>
      <c r="M65" s="65" t="s">
        <v>127</v>
      </c>
      <c r="N65" s="16" t="s">
        <v>287</v>
      </c>
    </row>
    <row r="66" spans="1:14" ht="102.75" x14ac:dyDescent="0.25">
      <c r="A66" s="15">
        <v>5</v>
      </c>
      <c r="B66" s="16" t="s">
        <v>353</v>
      </c>
      <c r="C66" s="16" t="s">
        <v>291</v>
      </c>
      <c r="D66" s="16" t="s">
        <v>25</v>
      </c>
      <c r="E66" s="100" t="s">
        <v>77</v>
      </c>
      <c r="F66" s="17">
        <v>0</v>
      </c>
      <c r="G66" s="17">
        <f>SUM(H66:L66)</f>
        <v>3700</v>
      </c>
      <c r="H66" s="17">
        <v>500</v>
      </c>
      <c r="I66" s="17">
        <v>800</v>
      </c>
      <c r="J66" s="17">
        <v>800</v>
      </c>
      <c r="K66" s="17">
        <v>800</v>
      </c>
      <c r="L66" s="17">
        <v>800</v>
      </c>
      <c r="M66" s="65" t="s">
        <v>127</v>
      </c>
      <c r="N66" s="16" t="s">
        <v>364</v>
      </c>
    </row>
    <row r="67" spans="1:14" ht="102.75" x14ac:dyDescent="0.25">
      <c r="A67" s="15">
        <v>6</v>
      </c>
      <c r="B67" s="117" t="s">
        <v>341</v>
      </c>
      <c r="C67" s="16" t="s">
        <v>365</v>
      </c>
      <c r="D67" s="16" t="s">
        <v>342</v>
      </c>
      <c r="E67" s="100" t="s">
        <v>77</v>
      </c>
      <c r="F67" s="17">
        <v>0</v>
      </c>
      <c r="G67" s="17">
        <f>SUM(H67:L67)</f>
        <v>459800</v>
      </c>
      <c r="H67" s="17">
        <v>99800</v>
      </c>
      <c r="I67" s="17">
        <v>90000</v>
      </c>
      <c r="J67" s="17">
        <v>90000</v>
      </c>
      <c r="K67" s="17">
        <v>90000</v>
      </c>
      <c r="L67" s="17">
        <v>90000</v>
      </c>
      <c r="M67" s="65" t="s">
        <v>127</v>
      </c>
      <c r="N67" s="16" t="s">
        <v>365</v>
      </c>
    </row>
    <row r="68" spans="1:14" x14ac:dyDescent="0.25">
      <c r="A68" s="207" t="s">
        <v>18</v>
      </c>
      <c r="B68" s="207"/>
      <c r="C68" s="207"/>
      <c r="D68" s="207"/>
      <c r="E68" s="207"/>
      <c r="F68" s="53">
        <f>SUM(F58,F63,F64)</f>
        <v>27772.400000000001</v>
      </c>
      <c r="G68" s="53">
        <f>SUM(G58,G63,G64:G67)</f>
        <v>1531451.9899999998</v>
      </c>
      <c r="H68" s="53">
        <f>SUM(H58,H62,H64,H65,H66,H67)</f>
        <v>340022.53</v>
      </c>
      <c r="I68" s="53">
        <f t="shared" ref="I68:L68" si="11">SUM(I58,I62,I64,I65,I66,I67)</f>
        <v>282259.58999999997</v>
      </c>
      <c r="J68" s="53">
        <f t="shared" si="11"/>
        <v>282259.58999999997</v>
      </c>
      <c r="K68" s="53">
        <f t="shared" si="11"/>
        <v>282259.58999999997</v>
      </c>
      <c r="L68" s="53">
        <f t="shared" si="11"/>
        <v>282259.58999999997</v>
      </c>
      <c r="M68" s="50" t="s">
        <v>33</v>
      </c>
      <c r="N68" s="50" t="s">
        <v>33</v>
      </c>
    </row>
    <row r="69" spans="1:14" x14ac:dyDescent="0.25">
      <c r="A69" s="195" t="s">
        <v>94</v>
      </c>
      <c r="B69" s="195"/>
      <c r="C69" s="195"/>
      <c r="D69" s="195"/>
      <c r="E69" s="195"/>
      <c r="F69" s="31">
        <f>SUM(F58,F61,F64)</f>
        <v>16363.2</v>
      </c>
      <c r="G69" s="31">
        <f>G68-G70-G71-G72-G73</f>
        <v>153812.39999999991</v>
      </c>
      <c r="H69" s="31">
        <f t="shared" ref="H69" si="12">H68-H70-H71-H72-H73</f>
        <v>26959.700000000041</v>
      </c>
      <c r="I69" s="31">
        <f t="shared" ref="I69" si="13">I68-I70-I71-I72-I73</f>
        <v>16115.399999999965</v>
      </c>
      <c r="J69" s="31">
        <f t="shared" ref="J69" si="14">J68-J70-J71-J72-J73</f>
        <v>16115.399999999965</v>
      </c>
      <c r="K69" s="31">
        <f t="shared" ref="K69" si="15">K68-K70-K71-K72-K73</f>
        <v>16115.399999999965</v>
      </c>
      <c r="L69" s="31">
        <f t="shared" ref="L69" si="16">L68-L70-L71-L72-L73</f>
        <v>16115.399999999965</v>
      </c>
      <c r="M69" s="50" t="s">
        <v>33</v>
      </c>
      <c r="N69" s="50" t="s">
        <v>33</v>
      </c>
    </row>
    <row r="70" spans="1:14" x14ac:dyDescent="0.25">
      <c r="A70" s="195" t="s">
        <v>97</v>
      </c>
      <c r="B70" s="195"/>
      <c r="C70" s="195"/>
      <c r="D70" s="195"/>
      <c r="E70" s="195"/>
      <c r="F70" s="31">
        <v>0</v>
      </c>
      <c r="G70" s="31">
        <f>G60</f>
        <v>0</v>
      </c>
      <c r="H70" s="31">
        <f t="shared" ref="H70:L70" si="17">H60</f>
        <v>0</v>
      </c>
      <c r="I70" s="31">
        <f t="shared" si="17"/>
        <v>0</v>
      </c>
      <c r="J70" s="31">
        <f t="shared" si="17"/>
        <v>0</v>
      </c>
      <c r="K70" s="31">
        <f t="shared" si="17"/>
        <v>0</v>
      </c>
      <c r="L70" s="31">
        <f t="shared" si="17"/>
        <v>0</v>
      </c>
      <c r="M70" s="50" t="s">
        <v>33</v>
      </c>
      <c r="N70" s="50" t="s">
        <v>33</v>
      </c>
    </row>
    <row r="71" spans="1:14" x14ac:dyDescent="0.25">
      <c r="A71" s="195" t="s">
        <v>128</v>
      </c>
      <c r="B71" s="195"/>
      <c r="C71" s="195"/>
      <c r="D71" s="195"/>
      <c r="E71" s="195"/>
      <c r="F71" s="31">
        <f>SUM(F59)</f>
        <v>0</v>
      </c>
      <c r="G71" s="31">
        <f>G59</f>
        <v>0</v>
      </c>
      <c r="H71" s="31">
        <f t="shared" ref="H71:L71" si="18">H59</f>
        <v>0</v>
      </c>
      <c r="I71" s="31">
        <f t="shared" si="18"/>
        <v>0</v>
      </c>
      <c r="J71" s="31">
        <f t="shared" si="18"/>
        <v>0</v>
      </c>
      <c r="K71" s="31">
        <f t="shared" si="18"/>
        <v>0</v>
      </c>
      <c r="L71" s="31">
        <f t="shared" si="18"/>
        <v>0</v>
      </c>
      <c r="M71" s="50" t="s">
        <v>33</v>
      </c>
      <c r="N71" s="50" t="s">
        <v>33</v>
      </c>
    </row>
    <row r="72" spans="1:14" x14ac:dyDescent="0.25">
      <c r="A72" s="195" t="s">
        <v>129</v>
      </c>
      <c r="B72" s="195"/>
      <c r="C72" s="195"/>
      <c r="D72" s="195"/>
      <c r="E72" s="195"/>
      <c r="F72" s="31">
        <f>F62</f>
        <v>11409.2</v>
      </c>
      <c r="G72" s="31">
        <f>G62</f>
        <v>917839.58999999985</v>
      </c>
      <c r="H72" s="31">
        <f t="shared" ref="H72:L72" si="19">H62</f>
        <v>213262.83</v>
      </c>
      <c r="I72" s="31">
        <f t="shared" si="19"/>
        <v>176144.19</v>
      </c>
      <c r="J72" s="31">
        <f t="shared" si="19"/>
        <v>176144.19</v>
      </c>
      <c r="K72" s="31">
        <f t="shared" si="19"/>
        <v>176144.19</v>
      </c>
      <c r="L72" s="31">
        <f t="shared" si="19"/>
        <v>176144.19</v>
      </c>
      <c r="M72" s="50" t="s">
        <v>33</v>
      </c>
      <c r="N72" s="50" t="s">
        <v>33</v>
      </c>
    </row>
    <row r="73" spans="1:14" x14ac:dyDescent="0.25">
      <c r="A73" s="195" t="s">
        <v>366</v>
      </c>
      <c r="B73" s="195"/>
      <c r="C73" s="195"/>
      <c r="D73" s="195"/>
      <c r="E73" s="195"/>
      <c r="F73" s="31">
        <v>0</v>
      </c>
      <c r="G73" s="31">
        <f>G67</f>
        <v>459800</v>
      </c>
      <c r="H73" s="31">
        <f t="shared" ref="H73:L73" si="20">H67</f>
        <v>99800</v>
      </c>
      <c r="I73" s="31">
        <f t="shared" si="20"/>
        <v>90000</v>
      </c>
      <c r="J73" s="31">
        <f t="shared" si="20"/>
        <v>90000</v>
      </c>
      <c r="K73" s="31">
        <f t="shared" si="20"/>
        <v>90000</v>
      </c>
      <c r="L73" s="31">
        <f t="shared" si="20"/>
        <v>90000</v>
      </c>
      <c r="M73" s="121" t="s">
        <v>33</v>
      </c>
      <c r="N73" s="121" t="s">
        <v>33</v>
      </c>
    </row>
  </sheetData>
  <mergeCells count="54">
    <mergeCell ref="A68:E68"/>
    <mergeCell ref="M59:M63"/>
    <mergeCell ref="N59:N63"/>
    <mergeCell ref="N17:N18"/>
    <mergeCell ref="A17:A18"/>
    <mergeCell ref="L49:N49"/>
    <mergeCell ref="N21:N22"/>
    <mergeCell ref="A21:A22"/>
    <mergeCell ref="A23:E23"/>
    <mergeCell ref="F55:F56"/>
    <mergeCell ref="G55:G56"/>
    <mergeCell ref="H55:L55"/>
    <mergeCell ref="A51:N53"/>
    <mergeCell ref="A55:A56"/>
    <mergeCell ref="B55:B56"/>
    <mergeCell ref="C55:C56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D55:D56"/>
    <mergeCell ref="E55:E56"/>
    <mergeCell ref="M55:M56"/>
    <mergeCell ref="N55:N56"/>
    <mergeCell ref="B12:B14"/>
    <mergeCell ref="M12:M14"/>
    <mergeCell ref="N12:N14"/>
    <mergeCell ref="M17:M18"/>
    <mergeCell ref="M15:M16"/>
    <mergeCell ref="M21:M22"/>
    <mergeCell ref="A12:A14"/>
    <mergeCell ref="C12:C14"/>
    <mergeCell ref="E12:E13"/>
    <mergeCell ref="A73:E73"/>
    <mergeCell ref="B17:B18"/>
    <mergeCell ref="A26:E26"/>
    <mergeCell ref="A71:E71"/>
    <mergeCell ref="A72:E72"/>
    <mergeCell ref="A24:E24"/>
    <mergeCell ref="A25:E25"/>
    <mergeCell ref="A69:E69"/>
    <mergeCell ref="A70:E70"/>
    <mergeCell ref="B59:B63"/>
    <mergeCell ref="A59:A63"/>
    <mergeCell ref="C59:C63"/>
    <mergeCell ref="E59:E6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2015-12-09T13:46:56Z</dcterms:modified>
</cp:coreProperties>
</file>